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FIRUZA\Users\Public\Documents\1 Экономисты\1ЭКОНОМИСТЫ\2023 Экономисты\ПФХД\сады\38 С.Камышла\на 01.07.2023\"/>
    </mc:Choice>
  </mc:AlternateContent>
  <bookViews>
    <workbookView xWindow="0" yWindow="0" windowWidth="20490" windowHeight="7650" activeTab="2"/>
  </bookViews>
  <sheets>
    <sheet name="доход" sheetId="1" r:id="rId1"/>
    <sheet name="расход" sheetId="3" r:id="rId2"/>
    <sheet name="иные" sheetId="4" r:id="rId3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67" i="3" l="1"/>
  <c r="J15" i="3"/>
  <c r="I123" i="4" l="1"/>
  <c r="H113" i="4"/>
  <c r="I103" i="4"/>
  <c r="I92" i="4"/>
  <c r="D90" i="4"/>
  <c r="D88" i="4"/>
  <c r="D87" i="4"/>
  <c r="I83" i="4"/>
  <c r="J77" i="4"/>
  <c r="H76" i="4"/>
  <c r="I68" i="4"/>
  <c r="E67" i="4"/>
  <c r="E66" i="4"/>
  <c r="J58" i="4"/>
  <c r="I49" i="4"/>
  <c r="I46" i="4"/>
  <c r="I43" i="4"/>
  <c r="I42" i="4" s="1"/>
  <c r="I38" i="4"/>
  <c r="I37" i="4" s="1"/>
  <c r="I29" i="4"/>
  <c r="C18" i="4"/>
  <c r="J17" i="4"/>
  <c r="J16" i="4"/>
  <c r="G16" i="4"/>
  <c r="J15" i="4"/>
  <c r="J14" i="4"/>
  <c r="J18" i="4" s="1"/>
  <c r="J128" i="4" l="1"/>
  <c r="G43" i="4"/>
  <c r="G46" i="4" s="1"/>
  <c r="G49" i="4" s="1"/>
  <c r="G38" i="4"/>
  <c r="I125" i="3"/>
  <c r="H115" i="3"/>
  <c r="I106" i="3"/>
  <c r="I93" i="3"/>
  <c r="D92" i="3"/>
  <c r="D90" i="3"/>
  <c r="D88" i="3"/>
  <c r="I84" i="3"/>
  <c r="J78" i="3"/>
  <c r="H77" i="3"/>
  <c r="I69" i="3"/>
  <c r="E66" i="3"/>
  <c r="J58" i="3"/>
  <c r="I49" i="3"/>
  <c r="I46" i="3"/>
  <c r="I43" i="3"/>
  <c r="I42" i="3" s="1"/>
  <c r="I38" i="3"/>
  <c r="I37" i="3" s="1"/>
  <c r="I29" i="3"/>
  <c r="C18" i="3"/>
  <c r="J17" i="3"/>
  <c r="G17" i="3"/>
  <c r="J16" i="3"/>
  <c r="G16" i="3"/>
  <c r="G15" i="3"/>
  <c r="J14" i="3"/>
  <c r="G14" i="3"/>
  <c r="J15" i="1"/>
  <c r="J17" i="1"/>
  <c r="J16" i="1"/>
  <c r="J14" i="1"/>
  <c r="I105" i="1"/>
  <c r="H114" i="1"/>
  <c r="D89" i="1"/>
  <c r="J18" i="3" l="1"/>
  <c r="G38" i="3" s="1"/>
  <c r="J18" i="1"/>
  <c r="G14" i="1"/>
  <c r="G16" i="1"/>
  <c r="G17" i="1"/>
  <c r="G43" i="3" l="1"/>
  <c r="G46" i="3" s="1"/>
  <c r="G49" i="3" s="1"/>
  <c r="K19" i="3"/>
  <c r="J130" i="3"/>
  <c r="J132" i="3" s="1"/>
  <c r="G15" i="1"/>
  <c r="E66" i="1"/>
  <c r="I92" i="1" l="1"/>
  <c r="I124" i="1"/>
  <c r="I29" i="1" l="1"/>
  <c r="D91" i="1"/>
  <c r="I38" i="1" l="1"/>
  <c r="K19" i="1" l="1"/>
  <c r="C18" i="1"/>
  <c r="G38" i="1" l="1"/>
  <c r="G43" i="1"/>
  <c r="G46" i="1" s="1"/>
  <c r="G49" i="1" s="1"/>
  <c r="D87" i="1"/>
  <c r="I83" i="1"/>
  <c r="H76" i="1"/>
  <c r="J77" i="1"/>
  <c r="I68" i="1"/>
  <c r="E67" i="1"/>
  <c r="J58" i="1"/>
  <c r="J129" i="1" l="1"/>
  <c r="J131" i="1" s="1"/>
  <c r="I37" i="1"/>
  <c r="I49" i="1"/>
  <c r="I46" i="1"/>
  <c r="I43" i="1"/>
  <c r="I42" i="1" l="1"/>
</calcChain>
</file>

<file path=xl/sharedStrings.xml><?xml version="1.0" encoding="utf-8"?>
<sst xmlns="http://schemas.openxmlformats.org/spreadsheetml/2006/main" count="564" uniqueCount="144">
  <si>
    <t>Утверждаю:</t>
  </si>
  <si>
    <t>1. Расчеты (обоснования) выплат персоналу (строка 210)</t>
  </si>
  <si>
    <t>Код видов расходов ____________111</t>
  </si>
  <si>
    <t>1.1. Расчеты (обоснования) расходов на оплату труда</t>
  </si>
  <si>
    <t>N п/п</t>
  </si>
  <si>
    <t>Должность, группа должностей</t>
  </si>
  <si>
    <t>Установленная численность, единиц</t>
  </si>
  <si>
    <t>Среднемесячный размер оплаты труда на одного работника, руб.</t>
  </si>
  <si>
    <t>всего</t>
  </si>
  <si>
    <t>по должностному окладу</t>
  </si>
  <si>
    <t>по выплатам компенсационного характера</t>
  </si>
  <si>
    <t>по выплатам стимулирующего характера</t>
  </si>
  <si>
    <t>ИТОГО</t>
  </si>
  <si>
    <t>X</t>
  </si>
  <si>
    <t>Код видов расходов _____________________________________________</t>
  </si>
  <si>
    <t>Источник финансового обеспечения________________________________</t>
  </si>
  <si>
    <t>1.2. Расчеты (обоснования) выплат персоналу при направлении в служебные командировки</t>
  </si>
  <si>
    <t>Наименование расходов</t>
  </si>
  <si>
    <t>Средний размер выплаты на одного работника в день, руб.</t>
  </si>
  <si>
    <t>Количество работников, чел.</t>
  </si>
  <si>
    <t>Количество дней</t>
  </si>
  <si>
    <t>Сумма, руб. (гр. 3 х гр.4 х гр.5)</t>
  </si>
  <si>
    <t>x</t>
  </si>
  <si>
    <t>1. Расчеты (обоснования) выплат персоналу</t>
  </si>
  <si>
    <r>
      <t>Код видов расходов ____</t>
    </r>
    <r>
      <rPr>
        <u/>
        <sz val="13.5"/>
        <color rgb="FF333333"/>
        <rFont val="Times New Roman"/>
        <family val="1"/>
        <charset val="204"/>
      </rPr>
      <t>119_________________________________________</t>
    </r>
  </si>
  <si>
    <r>
      <t>Источник финансового обеспечения_______</t>
    </r>
    <r>
      <rPr>
        <u/>
        <sz val="13.5"/>
        <color rgb="FF333333"/>
        <rFont val="Times New Roman"/>
        <family val="1"/>
        <charset val="204"/>
      </rPr>
      <t>Бюджет</t>
    </r>
    <r>
      <rPr>
        <sz val="13.5"/>
        <color rgb="FF333333"/>
        <rFont val="Times New Roman"/>
        <family val="1"/>
        <charset val="204"/>
      </rPr>
      <t>_________________________</t>
    </r>
  </si>
  <si>
    <t>1.4. Расчет (обоснование) страховых взносов на обязательное страхование в Пенсионный фонд Российской Федерации, Фонд социального страхования Российской Федерации, в Федеральный фонд обязательного медицинского страхования</t>
  </si>
  <si>
    <t>Наименование государственного внебюджетного фонда</t>
  </si>
  <si>
    <t>Размер базы для начисления страховых взносов, руб.</t>
  </si>
  <si>
    <t>Сумма взноса, руб.</t>
  </si>
  <si>
    <t>Страховые взносы в Пенсионный фонд Российской Федерации, всего</t>
  </si>
  <si>
    <t>в том числе: </t>
  </si>
  <si>
    <t>по ставке 22,0%</t>
  </si>
  <si>
    <t>по ставке 10,0%</t>
  </si>
  <si>
    <t>с применением пониженных тарифов взносов в Пенсионный фонд Российской Федерации для отдельных категорий плательщиков</t>
  </si>
  <si>
    <t>Страховые взносы в Фонд социального страхования Российской Федерации, всего</t>
  </si>
  <si>
    <t>обязательное социальное страхование на случай временной нетрудоспособности и в связи с материнством по ставке 2,9%</t>
  </si>
  <si>
    <t>с применением ставки взносов в Фонд социального страхования Российской Федерации по ставке 0,0%</t>
  </si>
  <si>
    <t>обязательное социальное страхование от несчастных случаев на производстве и профессиональных заболеваний по ставке 0,2%</t>
  </si>
  <si>
    <t>обязательное социальное страхование от несчастных случаев на производстве и профессиональных заболеваний по ставке 0, ___% &lt;*&gt;</t>
  </si>
  <si>
    <t>обязательное социальное страхование от несчастных случаев на производстве и профессиональных заболеваний по ставке 0,___% &lt;*&gt;</t>
  </si>
  <si>
    <t>Страховые взносы в Федеральный фонд обязательного медицинского страхования, всего (по ставке 5,1%)</t>
  </si>
  <si>
    <t>Итого:</t>
  </si>
  <si>
    <t>2. Расчеты (обоснования) расходов на социальные и иные выплаты населению</t>
  </si>
  <si>
    <t>Код видов расходов __112___________________________________________</t>
  </si>
  <si>
    <t>Наименование показателя</t>
  </si>
  <si>
    <t>Размер одной выплаты, руб.</t>
  </si>
  <si>
    <t>Количество выплат в год</t>
  </si>
  <si>
    <t xml:space="preserve">Сумма, руб. </t>
  </si>
  <si>
    <t>Выплаты льгот на ком.услуги</t>
  </si>
  <si>
    <t>3. Расчеты (обоснования) расходов на уплату налогов, сборов и иных платежей</t>
  </si>
  <si>
    <r>
      <t xml:space="preserve">Код видов расходов  </t>
    </r>
    <r>
      <rPr>
        <u/>
        <sz val="13.5"/>
        <color rgb="FF333333"/>
        <rFont val="Times New Roman"/>
        <family val="1"/>
        <charset val="204"/>
      </rPr>
      <t>851,852,853</t>
    </r>
  </si>
  <si>
    <r>
      <t>Источник финансового обеспечения_</t>
    </r>
    <r>
      <rPr>
        <u/>
        <sz val="13.5"/>
        <color rgb="FF333333"/>
        <rFont val="Times New Roman"/>
        <family val="1"/>
        <charset val="204"/>
      </rPr>
      <t>Бюджет</t>
    </r>
    <r>
      <rPr>
        <sz val="13.5"/>
        <color rgb="FF333333"/>
        <rFont val="Times New Roman"/>
        <family val="1"/>
        <charset val="204"/>
      </rPr>
      <t>_____________________</t>
    </r>
  </si>
  <si>
    <t>Налоговая база, руб.</t>
  </si>
  <si>
    <t>Ставка налога, %</t>
  </si>
  <si>
    <t xml:space="preserve">Сумма исчисленного налога, подлежащего уплате, руб. </t>
  </si>
  <si>
    <t>Налог на имущество</t>
  </si>
  <si>
    <t>Земельный налог</t>
  </si>
  <si>
    <t>6. Расчеты (обоснования) на закупку товаров, работ, услуг</t>
  </si>
  <si>
    <t>Код видов расходов 221,223,225,226,340</t>
  </si>
  <si>
    <t>Источник финансового обеспечения_______Бюджет</t>
  </si>
  <si>
    <t>6.1. Расчет (обоснование) расходов на оплату услуг связи (221)</t>
  </si>
  <si>
    <t>Количество номеров</t>
  </si>
  <si>
    <t>Количество платежей в год</t>
  </si>
  <si>
    <t>Стоимость за единицу, руб.</t>
  </si>
  <si>
    <t>6.2. Расчет (обоснование) расходов на оплату транспортных услуг (222)</t>
  </si>
  <si>
    <t>Количество услуг перевозки</t>
  </si>
  <si>
    <t>Цена услуги перевозки, руб.</t>
  </si>
  <si>
    <t>Сумма, руб. (гр.3 х гр.4)</t>
  </si>
  <si>
    <t>6.3. Расчет (обоснование) расходов на оплату коммунальных услуг (223)</t>
  </si>
  <si>
    <t>Размер потребления ресурсов</t>
  </si>
  <si>
    <t>Тариф (с учетом НДС), руб.</t>
  </si>
  <si>
    <t>Индексация, %</t>
  </si>
  <si>
    <t>Сумма, руб</t>
  </si>
  <si>
    <t>6.5. Расчет (обоснование) расходов на оплату работ, услуг по содержанию имущества (225)</t>
  </si>
  <si>
    <t>Объект</t>
  </si>
  <si>
    <t>Количество работ (услуг)</t>
  </si>
  <si>
    <t>Стоимость работ (услуг), руб.</t>
  </si>
  <si>
    <t>Техобслуживание охранной сигн.</t>
  </si>
  <si>
    <t>Техобслуживание пожарной сигн.</t>
  </si>
  <si>
    <t>Дезинфекция, дератизация</t>
  </si>
  <si>
    <t>6.6. Расчет (обоснование) расходов на оплату прочих работ, услуг (226)</t>
  </si>
  <si>
    <t>Количество договоров</t>
  </si>
  <si>
    <t>Стоимость услуги, руб.</t>
  </si>
  <si>
    <t>Услуга вневедомственной охраны</t>
  </si>
  <si>
    <t>Х</t>
  </si>
  <si>
    <t>6.7. Расчет (обоснование) расходов на приобретение основных средств и материальных запасов (340)</t>
  </si>
  <si>
    <t>Количество</t>
  </si>
  <si>
    <t>Средняя стоимость, руб.</t>
  </si>
  <si>
    <t>Продукты питания (молочка)</t>
  </si>
  <si>
    <t xml:space="preserve">Продукты питания </t>
  </si>
  <si>
    <t>Электроснабжение</t>
  </si>
  <si>
    <t>Теплоснабжение</t>
  </si>
  <si>
    <t>Газоснабжение</t>
  </si>
  <si>
    <t>Техобслуживание стрельца-монит</t>
  </si>
  <si>
    <t>Производственный контроль</t>
  </si>
  <si>
    <t xml:space="preserve">Заведующий </t>
  </si>
  <si>
    <t>Педагогический персонал</t>
  </si>
  <si>
    <t>Учебно-вспомогательный персонал</t>
  </si>
  <si>
    <t>Технический персонал</t>
  </si>
  <si>
    <t>Ежемесячная надбавка к </t>
  </si>
  <si>
    <t>должностному окладу, %</t>
  </si>
  <si>
    <t>1% на замещение, руб в мес</t>
  </si>
  <si>
    <t>Фонд оплаты труда в год, руб. ((гр.3 х гр.4 +гр.9)х х 12)</t>
  </si>
  <si>
    <t>в том числе;</t>
  </si>
  <si>
    <r>
      <t>Источник финансового обеспечения_______</t>
    </r>
    <r>
      <rPr>
        <u/>
        <sz val="12"/>
        <color rgb="FF333333"/>
        <rFont val="Times New Roman"/>
        <family val="1"/>
        <charset val="204"/>
      </rPr>
      <t>Бюджет</t>
    </r>
  </si>
  <si>
    <t>Услуги связи</t>
  </si>
  <si>
    <t>ДОУ</t>
  </si>
  <si>
    <t>Техобслуживание видеонаблюдения</t>
  </si>
  <si>
    <t>Проживание</t>
  </si>
  <si>
    <t>Проезд</t>
  </si>
  <si>
    <t>Суточные</t>
  </si>
  <si>
    <t>Приобретение медикаментов</t>
  </si>
  <si>
    <t>Заведующий МБДОУ «Детский сад № 38с. Средняя Камышла» НМР  РТ</t>
  </si>
  <si>
    <t>Техобслуживание газ</t>
  </si>
  <si>
    <t>Проверка сигнализации</t>
  </si>
  <si>
    <t>Дымоходы</t>
  </si>
  <si>
    <t>Резерв з/п</t>
  </si>
  <si>
    <t>Регистрация на биржевой площадке</t>
  </si>
  <si>
    <t xml:space="preserve">РАСЧЕТЫ (ОБОСНОВАНИЯ) К ПЛАНУ ФИНАНСОВО-ХОЗЯЙСТВЕННОЙ ДЕЯТЕЛЬНОСТИ ГОСУДАРСТВЕННОГО УЧРЕЖДЕНИЯ (по доходам) </t>
  </si>
  <si>
    <t>ТБО</t>
  </si>
  <si>
    <t>___________________</t>
  </si>
  <si>
    <t xml:space="preserve">РАСЧЕТЫ (ОБОСНОВАНИЯ) К ПЛАНУ ФИНАНСОВО-ХОЗЯЙСТВЕННОЙ ДЕЯТЕЛЬНОСТИ ГОСУДАРСТВЕННОГО УЧРЕЖДЕНИЯ (по расходам) </t>
  </si>
  <si>
    <t>Водоснабжение</t>
  </si>
  <si>
    <t>Приобретение 99999</t>
  </si>
  <si>
    <t>Прочие работы, услуги</t>
  </si>
  <si>
    <t>Работы, услуги по содержанию имущества</t>
  </si>
  <si>
    <t>Продукты питания молочка</t>
  </si>
  <si>
    <t>РАСЧЕТЫ (ОБОСНОВАНИЯ) К ПЛАНУ ФИНАНСОВО-ХОЗЯЙСТВЕННОЙ ДЕЯТЕЛЬНОСТИ ГОСУДАРСТВЕННОГО УЧРЕЖДЕНИЯ (иные)</t>
  </si>
  <si>
    <t>Электроснабжение-223001</t>
  </si>
  <si>
    <t>Теплоснабжение 223002</t>
  </si>
  <si>
    <t xml:space="preserve">Водоснабжение </t>
  </si>
  <si>
    <t>Содержание в чистоте помещений</t>
  </si>
  <si>
    <t xml:space="preserve">Дезинфекция, дератизация </t>
  </si>
  <si>
    <t xml:space="preserve">Техобслуживание стрельца-монит </t>
  </si>
  <si>
    <t xml:space="preserve">Техобслуживание видеонаблюдения </t>
  </si>
  <si>
    <t>Техобслуживание теплосчетчиков</t>
  </si>
  <si>
    <t>6.6. Расчет (обоснование) расходов на оплату прочих работ, услуг (226,228)</t>
  </si>
  <si>
    <t xml:space="preserve">Услуга вневедомственной охраны </t>
  </si>
  <si>
    <t xml:space="preserve">Производственный контроль </t>
  </si>
  <si>
    <t xml:space="preserve">Регистрация на биржевой площадке </t>
  </si>
  <si>
    <t>По РИК №80-р от 07.02.2023г для установки радиоканальной кнопки большей дальности тревожной сигнализации</t>
  </si>
  <si>
    <t xml:space="preserve">на 01.07.2023 </t>
  </si>
  <si>
    <t>прочие расходы по безвозмездным перечисл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</si>
</sst>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charset val="204"/>
      <scheme val="minor"/>
    </font>
    <font>
      <sz val="13.5"/>
      <color rgb="FF333333"/>
      <name val="Times New Roman"/>
      <family val="1"/>
      <charset val="204"/>
    </font>
    <font>
      <u/>
      <sz val="13.5"/>
      <color rgb="FF333333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2"/>
      <color rgb="FF333333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sz val="12"/>
      <color rgb="FF333333"/>
      <name val="Times New Roman"/>
      <family val="1"/>
      <charset val="204"/>
    </font>
    <font>
      <b/>
      <sz val="12"/>
      <color rgb="FF333333"/>
      <name val="Times New Roman"/>
      <family val="1"/>
      <charset val="204"/>
    </font>
    <font>
      <u/>
      <sz val="12"/>
      <color rgb="FF333333"/>
      <name val="Times New Roman"/>
      <family val="1"/>
      <charset val="204"/>
    </font>
    <font>
      <sz val="7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5">
    <border>
      <left/>
      <right/>
      <top/>
      <bottom/>
      <diagonal/>
    </border>
    <border>
      <left style="medium">
        <color rgb="FF333333"/>
      </left>
      <right style="medium">
        <color rgb="FF333333"/>
      </right>
      <top style="medium">
        <color rgb="FF333333"/>
      </top>
      <bottom style="medium">
        <color rgb="FF333333"/>
      </bottom>
      <diagonal/>
    </border>
    <border>
      <left style="medium">
        <color rgb="FF333333"/>
      </left>
      <right style="medium">
        <color rgb="FF333333"/>
      </right>
      <top style="medium">
        <color rgb="FF333333"/>
      </top>
      <bottom/>
      <diagonal/>
    </border>
    <border>
      <left style="medium">
        <color rgb="FF333333"/>
      </left>
      <right style="medium">
        <color rgb="FF333333"/>
      </right>
      <top/>
      <bottom/>
      <diagonal/>
    </border>
    <border>
      <left style="medium">
        <color rgb="FF333333"/>
      </left>
      <right style="medium">
        <color rgb="FF333333"/>
      </right>
      <top/>
      <bottom style="medium">
        <color rgb="FF333333"/>
      </bottom>
      <diagonal/>
    </border>
    <border>
      <left/>
      <right style="medium">
        <color rgb="FF333333"/>
      </right>
      <top style="medium">
        <color rgb="FF333333"/>
      </top>
      <bottom style="medium">
        <color rgb="FF333333"/>
      </bottom>
      <diagonal/>
    </border>
    <border>
      <left/>
      <right style="medium">
        <color rgb="FF333333"/>
      </right>
      <top style="medium">
        <color rgb="FF333333"/>
      </top>
      <bottom/>
      <diagonal/>
    </border>
    <border>
      <left/>
      <right style="medium">
        <color rgb="FF333333"/>
      </right>
      <top/>
      <bottom/>
      <diagonal/>
    </border>
    <border>
      <left/>
      <right style="medium">
        <color rgb="FF333333"/>
      </right>
      <top/>
      <bottom style="medium">
        <color rgb="FF333333"/>
      </bottom>
      <diagonal/>
    </border>
    <border>
      <left/>
      <right/>
      <top style="medium">
        <color rgb="FF333333"/>
      </top>
      <bottom style="medium">
        <color rgb="FF333333"/>
      </bottom>
      <diagonal/>
    </border>
    <border>
      <left/>
      <right/>
      <top/>
      <bottom style="medium">
        <color rgb="FF333333"/>
      </bottom>
      <diagonal/>
    </border>
    <border>
      <left style="medium">
        <color rgb="FF333333"/>
      </left>
      <right/>
      <top/>
      <bottom style="medium">
        <color rgb="FF333333"/>
      </bottom>
      <diagonal/>
    </border>
    <border>
      <left style="medium">
        <color rgb="FF333333"/>
      </left>
      <right/>
      <top style="medium">
        <color rgb="FF333333"/>
      </top>
      <bottom style="medium">
        <color rgb="FF333333"/>
      </bottom>
      <diagonal/>
    </border>
    <border>
      <left/>
      <right/>
      <top style="medium">
        <color rgb="FF333333"/>
      </top>
      <bottom/>
      <diagonal/>
    </border>
    <border>
      <left style="medium">
        <color rgb="FF333333"/>
      </left>
      <right/>
      <top style="medium">
        <color rgb="FF333333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rgb="FF333333"/>
      </top>
      <bottom style="medium">
        <color rgb="FF333333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333333"/>
      </right>
      <top style="medium">
        <color indexed="64"/>
      </top>
      <bottom style="medium">
        <color indexed="64"/>
      </bottom>
      <diagonal/>
    </border>
    <border>
      <left style="medium">
        <color rgb="FF333333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333333"/>
      </right>
      <top style="medium">
        <color indexed="64"/>
      </top>
      <bottom style="medium">
        <color indexed="64"/>
      </bottom>
      <diagonal/>
    </border>
    <border>
      <left style="medium">
        <color rgb="FF333333"/>
      </left>
      <right/>
      <top style="medium">
        <color rgb="FF333333"/>
      </top>
      <bottom style="medium">
        <color indexed="64"/>
      </bottom>
      <diagonal/>
    </border>
    <border>
      <left/>
      <right/>
      <top style="medium">
        <color rgb="FF333333"/>
      </top>
      <bottom style="medium">
        <color indexed="64"/>
      </bottom>
      <diagonal/>
    </border>
    <border>
      <left/>
      <right style="medium">
        <color rgb="FF333333"/>
      </right>
      <top style="medium">
        <color rgb="FF333333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333333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333333"/>
      </left>
      <right style="medium">
        <color rgb="FF333333"/>
      </right>
      <top style="medium">
        <color indexed="64"/>
      </top>
      <bottom style="medium">
        <color indexed="64"/>
      </bottom>
      <diagonal/>
    </border>
    <border>
      <left style="medium">
        <color rgb="FF333333"/>
      </left>
      <right/>
      <top/>
      <bottom/>
      <diagonal/>
    </border>
    <border>
      <left style="medium">
        <color rgb="FF333333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rgb="FFEDEDED"/>
      </right>
      <top style="dotted">
        <color rgb="FFBFB8B8"/>
      </top>
      <bottom/>
      <diagonal/>
    </border>
    <border>
      <left/>
      <right/>
      <top style="dotted">
        <color rgb="FFBFB8B8"/>
      </top>
      <bottom/>
      <diagonal/>
    </border>
    <border>
      <left style="medium">
        <color rgb="FF333333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333333"/>
      </left>
      <right/>
      <top style="medium">
        <color indexed="64"/>
      </top>
      <bottom style="medium">
        <color rgb="FF333333"/>
      </bottom>
      <diagonal/>
    </border>
    <border>
      <left/>
      <right style="medium">
        <color rgb="FF333333"/>
      </right>
      <top style="medium">
        <color indexed="64"/>
      </top>
      <bottom style="medium">
        <color rgb="FF333333"/>
      </bottom>
      <diagonal/>
    </border>
    <border>
      <left/>
      <right/>
      <top style="medium">
        <color indexed="64"/>
      </top>
      <bottom style="medium">
        <color rgb="FF33333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rgb="FF333333"/>
      </top>
      <bottom style="medium">
        <color rgb="FF333333"/>
      </bottom>
      <diagonal/>
    </border>
    <border>
      <left/>
      <right/>
      <top style="thin">
        <color indexed="64"/>
      </top>
      <bottom/>
      <diagonal/>
    </border>
    <border>
      <left style="medium">
        <color rgb="FF333333"/>
      </left>
      <right/>
      <top style="medium">
        <color rgb="FF333333"/>
      </top>
      <bottom style="thin">
        <color indexed="64"/>
      </bottom>
      <diagonal/>
    </border>
    <border>
      <left/>
      <right/>
      <top style="medium">
        <color rgb="FF333333"/>
      </top>
      <bottom style="thin">
        <color indexed="64"/>
      </bottom>
      <diagonal/>
    </border>
    <border>
      <left/>
      <right style="medium">
        <color rgb="FF333333"/>
      </right>
      <top style="medium">
        <color rgb="FF333333"/>
      </top>
      <bottom style="thin">
        <color indexed="64"/>
      </bottom>
      <diagonal/>
    </border>
    <border>
      <left style="medium">
        <color rgb="FF333333"/>
      </left>
      <right/>
      <top style="thin">
        <color indexed="64"/>
      </top>
      <bottom style="thin">
        <color indexed="64"/>
      </bottom>
      <diagonal/>
    </border>
    <border>
      <left style="medium">
        <color rgb="FF333333"/>
      </left>
      <right/>
      <top style="thin">
        <color indexed="64"/>
      </top>
      <bottom style="medium">
        <color rgb="FF333333"/>
      </bottom>
      <diagonal/>
    </border>
    <border>
      <left/>
      <right/>
      <top style="thin">
        <color indexed="64"/>
      </top>
      <bottom style="medium">
        <color rgb="FF333333"/>
      </bottom>
      <diagonal/>
    </border>
    <border>
      <left/>
      <right style="medium">
        <color rgb="FF333333"/>
      </right>
      <top style="thin">
        <color indexed="64"/>
      </top>
      <bottom style="medium">
        <color rgb="FF333333"/>
      </bottom>
      <diagonal/>
    </border>
    <border>
      <left/>
      <right style="medium">
        <color rgb="FFEDEDED"/>
      </right>
      <top/>
      <bottom/>
      <diagonal/>
    </border>
  </borders>
  <cellStyleXfs count="1">
    <xf numFmtId="0" fontId="0" fillId="0" borderId="0"/>
  </cellStyleXfs>
  <cellXfs count="227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5" fillId="0" borderId="1" xfId="0" applyFont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8" xfId="0" applyFont="1" applyBorder="1" applyAlignment="1">
      <alignment horizontal="center" wrapText="1"/>
    </xf>
    <xf numFmtId="0" fontId="5" fillId="0" borderId="8" xfId="0" applyFont="1" applyBorder="1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5" fillId="0" borderId="12" xfId="0" applyFont="1" applyBorder="1" applyAlignment="1">
      <alignment wrapText="1"/>
    </xf>
    <xf numFmtId="0" fontId="5" fillId="0" borderId="12" xfId="0" applyFont="1" applyBorder="1" applyAlignment="1">
      <alignment horizontal="center" wrapText="1"/>
    </xf>
    <xf numFmtId="0" fontId="5" fillId="0" borderId="4" xfId="0" applyFont="1" applyBorder="1" applyAlignment="1">
      <alignment wrapText="1"/>
    </xf>
    <xf numFmtId="0" fontId="6" fillId="0" borderId="8" xfId="0" applyFont="1" applyBorder="1" applyAlignment="1">
      <alignment wrapText="1"/>
    </xf>
    <xf numFmtId="0" fontId="6" fillId="0" borderId="4" xfId="0" applyFont="1" applyBorder="1" applyAlignment="1">
      <alignment wrapText="1"/>
    </xf>
    <xf numFmtId="0" fontId="5" fillId="0" borderId="13" xfId="0" applyFont="1" applyBorder="1" applyAlignment="1">
      <alignment horizontal="left" wrapText="1"/>
    </xf>
    <xf numFmtId="0" fontId="5" fillId="0" borderId="0" xfId="0" applyFont="1" applyAlignment="1">
      <alignment wrapText="1"/>
    </xf>
    <xf numFmtId="0" fontId="5" fillId="0" borderId="13" xfId="0" applyFont="1" applyBorder="1" applyAlignment="1">
      <alignment horizontal="center" wrapText="1"/>
    </xf>
    <xf numFmtId="0" fontId="5" fillId="0" borderId="0" xfId="0" applyFont="1" applyAlignment="1">
      <alignment horizontal="center" wrapText="1"/>
    </xf>
    <xf numFmtId="0" fontId="5" fillId="0" borderId="19" xfId="0" applyFont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0" fontId="5" fillId="0" borderId="21" xfId="0" applyFont="1" applyBorder="1" applyAlignment="1">
      <alignment horizontal="center" wrapText="1"/>
    </xf>
    <xf numFmtId="0" fontId="6" fillId="0" borderId="0" xfId="0" applyFont="1"/>
    <xf numFmtId="0" fontId="6" fillId="0" borderId="11" xfId="0" applyFont="1" applyBorder="1" applyAlignment="1">
      <alignment wrapText="1"/>
    </xf>
    <xf numFmtId="0" fontId="6" fillId="0" borderId="0" xfId="0" applyFont="1" applyAlignment="1">
      <alignment wrapText="1"/>
    </xf>
    <xf numFmtId="0" fontId="3" fillId="0" borderId="0" xfId="0" applyFont="1" applyAlignment="1">
      <alignment horizontal="right" wrapText="1"/>
    </xf>
    <xf numFmtId="2" fontId="7" fillId="0" borderId="8" xfId="0" applyNumberFormat="1" applyFont="1" applyBorder="1" applyAlignment="1">
      <alignment horizontal="center" wrapText="1"/>
    </xf>
    <xf numFmtId="2" fontId="5" fillId="0" borderId="8" xfId="0" applyNumberFormat="1" applyFont="1" applyBorder="1" applyAlignment="1">
      <alignment horizontal="center" wrapText="1"/>
    </xf>
    <xf numFmtId="2" fontId="6" fillId="0" borderId="8" xfId="0" applyNumberFormat="1" applyFont="1" applyBorder="1" applyAlignment="1">
      <alignment wrapText="1"/>
    </xf>
    <xf numFmtId="2" fontId="5" fillId="0" borderId="8" xfId="0" applyNumberFormat="1" applyFont="1" applyBorder="1" applyAlignment="1">
      <alignment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9" fillId="0" borderId="8" xfId="0" applyFont="1" applyBorder="1" applyAlignment="1">
      <alignment wrapText="1"/>
    </xf>
    <xf numFmtId="0" fontId="3" fillId="0" borderId="4" xfId="0" applyFont="1" applyBorder="1" applyAlignment="1">
      <alignment horizontal="center" wrapText="1"/>
    </xf>
    <xf numFmtId="0" fontId="3" fillId="0" borderId="4" xfId="0" applyFont="1" applyBorder="1" applyAlignment="1">
      <alignment wrapText="1"/>
    </xf>
    <xf numFmtId="0" fontId="3" fillId="0" borderId="8" xfId="0" applyFont="1" applyBorder="1" applyAlignment="1">
      <alignment wrapText="1"/>
    </xf>
    <xf numFmtId="0" fontId="10" fillId="0" borderId="1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wrapText="1"/>
    </xf>
    <xf numFmtId="0" fontId="10" fillId="0" borderId="5" xfId="0" applyFont="1" applyBorder="1" applyAlignment="1">
      <alignment horizontal="right" wrapText="1"/>
    </xf>
    <xf numFmtId="0" fontId="10" fillId="0" borderId="5" xfId="0" applyFont="1" applyBorder="1" applyAlignment="1">
      <alignment wrapText="1"/>
    </xf>
    <xf numFmtId="2" fontId="3" fillId="0" borderId="8" xfId="0" applyNumberFormat="1" applyFont="1" applyBorder="1" applyAlignment="1">
      <alignment wrapText="1"/>
    </xf>
    <xf numFmtId="0" fontId="10" fillId="0" borderId="8" xfId="0" applyFont="1" applyBorder="1" applyAlignment="1">
      <alignment horizontal="center" wrapText="1"/>
    </xf>
    <xf numFmtId="0" fontId="10" fillId="0" borderId="8" xfId="0" applyFont="1" applyBorder="1" applyAlignment="1">
      <alignment horizontal="right" wrapText="1"/>
    </xf>
    <xf numFmtId="0" fontId="10" fillId="0" borderId="8" xfId="0" applyFont="1" applyBorder="1" applyAlignment="1">
      <alignment wrapText="1"/>
    </xf>
    <xf numFmtId="0" fontId="5" fillId="0" borderId="0" xfId="0" applyFont="1"/>
    <xf numFmtId="0" fontId="11" fillId="0" borderId="0" xfId="0" applyFont="1" applyAlignment="1">
      <alignment horizontal="right"/>
    </xf>
    <xf numFmtId="0" fontId="11" fillId="0" borderId="0" xfId="0" applyFont="1"/>
    <xf numFmtId="0" fontId="3" fillId="0" borderId="3" xfId="0" applyFont="1" applyBorder="1" applyAlignment="1">
      <alignment wrapText="1"/>
    </xf>
    <xf numFmtId="0" fontId="3" fillId="0" borderId="7" xfId="0" applyFont="1" applyBorder="1" applyAlignment="1">
      <alignment wrapText="1"/>
    </xf>
    <xf numFmtId="0" fontId="10" fillId="0" borderId="2" xfId="0" applyFont="1" applyBorder="1" applyAlignment="1">
      <alignment horizontal="right" wrapText="1"/>
    </xf>
    <xf numFmtId="0" fontId="5" fillId="0" borderId="3" xfId="0" applyFont="1" applyBorder="1" applyAlignment="1">
      <alignment wrapText="1"/>
    </xf>
    <xf numFmtId="0" fontId="6" fillId="0" borderId="7" xfId="0" applyFont="1" applyBorder="1" applyAlignment="1">
      <alignment wrapText="1"/>
    </xf>
    <xf numFmtId="0" fontId="5" fillId="0" borderId="25" xfId="0" applyFont="1" applyBorder="1" applyAlignment="1">
      <alignment wrapText="1"/>
    </xf>
    <xf numFmtId="0" fontId="6" fillId="0" borderId="25" xfId="0" applyFont="1" applyBorder="1" applyAlignment="1">
      <alignment wrapText="1"/>
    </xf>
    <xf numFmtId="0" fontId="6" fillId="0" borderId="25" xfId="0" applyFont="1" applyBorder="1" applyAlignment="1">
      <alignment horizontal="center" wrapText="1"/>
    </xf>
    <xf numFmtId="0" fontId="5" fillId="0" borderId="15" xfId="0" applyFont="1" applyBorder="1" applyAlignment="1">
      <alignment horizontal="center" wrapText="1"/>
    </xf>
    <xf numFmtId="0" fontId="6" fillId="0" borderId="15" xfId="0" applyFont="1" applyBorder="1"/>
    <xf numFmtId="0" fontId="6" fillId="0" borderId="18" xfId="0" applyFont="1" applyBorder="1"/>
    <xf numFmtId="2" fontId="6" fillId="0" borderId="0" xfId="0" applyNumberFormat="1" applyFont="1"/>
    <xf numFmtId="0" fontId="5" fillId="0" borderId="11" xfId="0" applyFont="1" applyBorder="1" applyAlignment="1">
      <alignment wrapText="1"/>
    </xf>
    <xf numFmtId="2" fontId="5" fillId="0" borderId="12" xfId="0" applyNumberFormat="1" applyFont="1" applyBorder="1" applyAlignment="1">
      <alignment horizontal="center" wrapText="1"/>
    </xf>
    <xf numFmtId="2" fontId="5" fillId="0" borderId="5" xfId="0" applyNumberFormat="1" applyFont="1" applyBorder="1" applyAlignment="1">
      <alignment horizontal="center" wrapText="1"/>
    </xf>
    <xf numFmtId="2" fontId="6" fillId="0" borderId="12" xfId="0" applyNumberFormat="1" applyFont="1" applyBorder="1" applyAlignment="1">
      <alignment horizontal="center" wrapText="1"/>
    </xf>
    <xf numFmtId="2" fontId="6" fillId="0" borderId="5" xfId="0" applyNumberFormat="1" applyFont="1" applyBorder="1" applyAlignment="1">
      <alignment horizontal="center" wrapText="1"/>
    </xf>
    <xf numFmtId="0" fontId="3" fillId="0" borderId="21" xfId="0" applyFont="1" applyBorder="1" applyAlignment="1">
      <alignment wrapText="1"/>
    </xf>
    <xf numFmtId="0" fontId="3" fillId="0" borderId="19" xfId="0" applyFont="1" applyBorder="1" applyAlignment="1">
      <alignment wrapText="1"/>
    </xf>
    <xf numFmtId="0" fontId="10" fillId="0" borderId="31" xfId="0" applyFont="1" applyBorder="1" applyAlignment="1">
      <alignment horizontal="center" vertical="center" wrapText="1"/>
    </xf>
    <xf numFmtId="4" fontId="0" fillId="2" borderId="25" xfId="0" applyNumberFormat="1" applyFill="1" applyBorder="1"/>
    <xf numFmtId="4" fontId="14" fillId="0" borderId="0" xfId="0" applyNumberFormat="1" applyFont="1"/>
    <xf numFmtId="0" fontId="10" fillId="0" borderId="11" xfId="0" applyFont="1" applyBorder="1" applyAlignment="1">
      <alignment horizontal="center" vertical="center" wrapText="1"/>
    </xf>
    <xf numFmtId="0" fontId="10" fillId="0" borderId="32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wrapText="1"/>
    </xf>
    <xf numFmtId="0" fontId="10" fillId="0" borderId="33" xfId="0" applyFont="1" applyBorder="1" applyAlignment="1">
      <alignment horizontal="right" wrapText="1"/>
    </xf>
    <xf numFmtId="0" fontId="0" fillId="0" borderId="34" xfId="0" applyBorder="1"/>
    <xf numFmtId="0" fontId="10" fillId="0" borderId="35" xfId="0" applyFont="1" applyBorder="1" applyAlignment="1">
      <alignment horizontal="center" wrapText="1"/>
    </xf>
    <xf numFmtId="0" fontId="0" fillId="0" borderId="36" xfId="0" applyBorder="1"/>
    <xf numFmtId="4" fontId="0" fillId="0" borderId="37" xfId="0" applyNumberFormat="1" applyBorder="1"/>
    <xf numFmtId="4" fontId="14" fillId="2" borderId="38" xfId="0" applyNumberFormat="1" applyFont="1" applyFill="1" applyBorder="1" applyAlignment="1">
      <alignment horizontal="right" vertical="center"/>
    </xf>
    <xf numFmtId="0" fontId="14" fillId="2" borderId="39" xfId="0" applyFont="1" applyFill="1" applyBorder="1" applyAlignment="1">
      <alignment vertical="top" wrapText="1"/>
    </xf>
    <xf numFmtId="0" fontId="1" fillId="0" borderId="0" xfId="0" applyFont="1" applyAlignment="1">
      <alignment horizontal="center"/>
    </xf>
    <xf numFmtId="0" fontId="5" fillId="0" borderId="12" xfId="0" applyFont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6" fillId="0" borderId="4" xfId="0" applyFont="1" applyBorder="1" applyAlignment="1">
      <alignment wrapText="1"/>
    </xf>
    <xf numFmtId="0" fontId="5" fillId="0" borderId="13" xfId="0" applyFont="1" applyBorder="1" applyAlignment="1">
      <alignment horizontal="center" wrapText="1"/>
    </xf>
    <xf numFmtId="0" fontId="5" fillId="0" borderId="8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2" fontId="5" fillId="0" borderId="8" xfId="0" applyNumberFormat="1" applyFont="1" applyBorder="1" applyAlignment="1">
      <alignment horizontal="center" wrapText="1"/>
    </xf>
    <xf numFmtId="0" fontId="5" fillId="0" borderId="19" xfId="0" applyFont="1" applyBorder="1" applyAlignment="1">
      <alignment horizontal="center" wrapText="1"/>
    </xf>
    <xf numFmtId="0" fontId="5" fillId="0" borderId="13" xfId="0" applyFont="1" applyBorder="1" applyAlignment="1">
      <alignment horizontal="left" wrapText="1"/>
    </xf>
    <xf numFmtId="0" fontId="10" fillId="0" borderId="1" xfId="0" applyFont="1" applyBorder="1" applyAlignment="1">
      <alignment horizontal="right" wrapText="1"/>
    </xf>
    <xf numFmtId="0" fontId="10" fillId="0" borderId="4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right" wrapText="1"/>
    </xf>
    <xf numFmtId="2" fontId="10" fillId="0" borderId="5" xfId="0" applyNumberFormat="1" applyFont="1" applyBorder="1" applyAlignment="1">
      <alignment horizont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40" xfId="0" applyFont="1" applyBorder="1" applyAlignment="1">
      <alignment horizontal="right" wrapText="1"/>
    </xf>
    <xf numFmtId="2" fontId="6" fillId="0" borderId="7" xfId="0" applyNumberFormat="1" applyFont="1" applyBorder="1" applyAlignment="1">
      <alignment wrapText="1"/>
    </xf>
    <xf numFmtId="0" fontId="5" fillId="0" borderId="44" xfId="0" applyFont="1" applyBorder="1" applyAlignment="1">
      <alignment horizontal="right" wrapText="1"/>
    </xf>
    <xf numFmtId="0" fontId="5" fillId="0" borderId="44" xfId="0" applyFont="1" applyBorder="1" applyAlignment="1">
      <alignment horizontal="center" wrapText="1"/>
    </xf>
    <xf numFmtId="0" fontId="5" fillId="0" borderId="32" xfId="0" applyFont="1" applyBorder="1" applyAlignment="1">
      <alignment wrapText="1"/>
    </xf>
    <xf numFmtId="0" fontId="5" fillId="0" borderId="12" xfId="0" applyFont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5" fillId="0" borderId="12" xfId="0" applyFont="1" applyBorder="1" applyAlignment="1">
      <alignment horizontal="left" wrapText="1"/>
    </xf>
    <xf numFmtId="0" fontId="5" fillId="0" borderId="9" xfId="0" applyFont="1" applyBorder="1" applyAlignment="1">
      <alignment horizontal="left" wrapText="1"/>
    </xf>
    <xf numFmtId="0" fontId="5" fillId="0" borderId="5" xfId="0" applyFont="1" applyBorder="1" applyAlignment="1">
      <alignment horizontal="left" wrapText="1"/>
    </xf>
    <xf numFmtId="0" fontId="5" fillId="0" borderId="9" xfId="0" applyFont="1" applyBorder="1" applyAlignment="1">
      <alignment horizontal="center" wrapText="1"/>
    </xf>
    <xf numFmtId="2" fontId="6" fillId="0" borderId="15" xfId="0" applyNumberFormat="1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5" fillId="0" borderId="11" xfId="0" applyFont="1" applyBorder="1" applyAlignment="1">
      <alignment horizontal="center" wrapText="1"/>
    </xf>
    <xf numFmtId="0" fontId="5" fillId="0" borderId="8" xfId="0" applyFont="1" applyBorder="1" applyAlignment="1">
      <alignment horizontal="center" wrapText="1"/>
    </xf>
    <xf numFmtId="0" fontId="5" fillId="0" borderId="14" xfId="0" applyFont="1" applyBorder="1" applyAlignment="1">
      <alignment horizontal="left" wrapText="1"/>
    </xf>
    <xf numFmtId="0" fontId="5" fillId="0" borderId="13" xfId="0" applyFont="1" applyBorder="1" applyAlignment="1">
      <alignment horizontal="left" wrapText="1"/>
    </xf>
    <xf numFmtId="0" fontId="5" fillId="0" borderId="6" xfId="0" applyFont="1" applyBorder="1" applyAlignment="1">
      <alignment horizontal="left" wrapText="1"/>
    </xf>
    <xf numFmtId="0" fontId="5" fillId="0" borderId="11" xfId="0" applyFont="1" applyBorder="1" applyAlignment="1">
      <alignment horizontal="left" wrapText="1"/>
    </xf>
    <xf numFmtId="0" fontId="5" fillId="0" borderId="10" xfId="0" applyFont="1" applyBorder="1" applyAlignment="1">
      <alignment horizontal="left" wrapText="1"/>
    </xf>
    <xf numFmtId="0" fontId="5" fillId="0" borderId="8" xfId="0" applyFont="1" applyBorder="1" applyAlignment="1">
      <alignment horizontal="left" wrapText="1"/>
    </xf>
    <xf numFmtId="0" fontId="6" fillId="0" borderId="14" xfId="0" applyFont="1" applyBorder="1" applyAlignment="1">
      <alignment horizontal="center" wrapText="1"/>
    </xf>
    <xf numFmtId="0" fontId="6" fillId="0" borderId="6" xfId="0" applyFont="1" applyBorder="1" applyAlignment="1">
      <alignment horizontal="center" wrapText="1"/>
    </xf>
    <xf numFmtId="0" fontId="5" fillId="0" borderId="14" xfId="0" applyFont="1" applyBorder="1" applyAlignment="1">
      <alignment horizontal="center" wrapText="1"/>
    </xf>
    <xf numFmtId="0" fontId="5" fillId="0" borderId="6" xfId="0" applyFont="1" applyBorder="1" applyAlignment="1">
      <alignment horizontal="center" wrapText="1"/>
    </xf>
    <xf numFmtId="0" fontId="6" fillId="0" borderId="12" xfId="0" applyFon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0" fontId="5" fillId="0" borderId="26" xfId="0" applyFont="1" applyBorder="1" applyAlignment="1">
      <alignment wrapText="1"/>
    </xf>
    <xf numFmtId="0" fontId="5" fillId="0" borderId="27" xfId="0" applyFont="1" applyBorder="1" applyAlignment="1">
      <alignment wrapText="1"/>
    </xf>
    <xf numFmtId="0" fontId="5" fillId="0" borderId="28" xfId="0" applyFont="1" applyBorder="1" applyAlignment="1">
      <alignment wrapText="1"/>
    </xf>
    <xf numFmtId="0" fontId="5" fillId="0" borderId="26" xfId="0" applyFont="1" applyBorder="1" applyAlignment="1">
      <alignment horizontal="center" wrapText="1"/>
    </xf>
    <xf numFmtId="0" fontId="5" fillId="0" borderId="28" xfId="0" applyFont="1" applyBorder="1" applyAlignment="1">
      <alignment horizontal="center" wrapText="1"/>
    </xf>
    <xf numFmtId="0" fontId="5" fillId="0" borderId="20" xfId="0" applyFont="1" applyBorder="1" applyAlignment="1">
      <alignment horizontal="center" wrapText="1"/>
    </xf>
    <xf numFmtId="0" fontId="5" fillId="0" borderId="16" xfId="0" applyFont="1" applyBorder="1" applyAlignment="1">
      <alignment horizontal="center" wrapText="1"/>
    </xf>
    <xf numFmtId="0" fontId="5" fillId="0" borderId="15" xfId="0" applyFont="1" applyBorder="1" applyAlignment="1">
      <alignment horizontal="center" wrapText="1"/>
    </xf>
    <xf numFmtId="0" fontId="5" fillId="0" borderId="30" xfId="0" applyFont="1" applyBorder="1" applyAlignment="1">
      <alignment horizontal="center" wrapText="1"/>
    </xf>
    <xf numFmtId="0" fontId="5" fillId="0" borderId="29" xfId="0" applyFont="1" applyBorder="1" applyAlignment="1">
      <alignment horizontal="center" wrapText="1"/>
    </xf>
    <xf numFmtId="0" fontId="5" fillId="0" borderId="15" xfId="0" applyFont="1" applyBorder="1" applyAlignment="1">
      <alignment horizontal="left" wrapText="1"/>
    </xf>
    <xf numFmtId="0" fontId="5" fillId="0" borderId="18" xfId="0" applyFont="1" applyBorder="1" applyAlignment="1">
      <alignment horizontal="left" wrapText="1"/>
    </xf>
    <xf numFmtId="0" fontId="5" fillId="0" borderId="16" xfId="0" applyFont="1" applyBorder="1" applyAlignment="1">
      <alignment horizontal="left" wrapText="1"/>
    </xf>
    <xf numFmtId="0" fontId="5" fillId="0" borderId="15" xfId="0" applyFont="1" applyBorder="1" applyAlignment="1">
      <alignment wrapText="1"/>
    </xf>
    <xf numFmtId="0" fontId="5" fillId="0" borderId="18" xfId="0" applyFont="1" applyBorder="1" applyAlignment="1">
      <alignment wrapText="1"/>
    </xf>
    <xf numFmtId="0" fontId="5" fillId="0" borderId="16" xfId="0" applyFont="1" applyBorder="1" applyAlignment="1">
      <alignment wrapText="1"/>
    </xf>
    <xf numFmtId="0" fontId="5" fillId="0" borderId="13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0" fontId="5" fillId="0" borderId="19" xfId="0" applyFont="1" applyBorder="1" applyAlignment="1">
      <alignment horizontal="center" wrapText="1"/>
    </xf>
    <xf numFmtId="0" fontId="5" fillId="0" borderId="19" xfId="0" applyFont="1" applyBorder="1" applyAlignment="1">
      <alignment wrapText="1"/>
    </xf>
    <xf numFmtId="0" fontId="1" fillId="0" borderId="0" xfId="0" applyFont="1" applyAlignment="1">
      <alignment horizontal="left"/>
    </xf>
    <xf numFmtId="0" fontId="5" fillId="0" borderId="22" xfId="0" applyFont="1" applyBorder="1" applyAlignment="1">
      <alignment horizontal="left" wrapText="1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5" xfId="0" applyBorder="1" applyAlignment="1">
      <alignment horizontal="left"/>
    </xf>
    <xf numFmtId="0" fontId="1" fillId="0" borderId="0" xfId="0" applyFont="1" applyAlignment="1">
      <alignment horizontal="center" wrapText="1"/>
    </xf>
    <xf numFmtId="2" fontId="5" fillId="0" borderId="12" xfId="0" applyNumberFormat="1" applyFont="1" applyBorder="1" applyAlignment="1">
      <alignment horizontal="center" wrapText="1"/>
    </xf>
    <xf numFmtId="2" fontId="5" fillId="0" borderId="5" xfId="0" applyNumberFormat="1" applyFont="1" applyBorder="1" applyAlignment="1">
      <alignment horizontal="center" wrapText="1"/>
    </xf>
    <xf numFmtId="2" fontId="6" fillId="0" borderId="12" xfId="0" applyNumberFormat="1" applyFont="1" applyBorder="1" applyAlignment="1">
      <alignment horizontal="center" wrapText="1"/>
    </xf>
    <xf numFmtId="2" fontId="6" fillId="0" borderId="5" xfId="0" applyNumberFormat="1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5" fillId="0" borderId="10" xfId="0" applyFont="1" applyBorder="1" applyAlignment="1">
      <alignment horizontal="center" wrapText="1"/>
    </xf>
    <xf numFmtId="2" fontId="7" fillId="0" borderId="12" xfId="0" applyNumberFormat="1" applyFont="1" applyBorder="1" applyAlignment="1">
      <alignment horizontal="center" wrapText="1"/>
    </xf>
    <xf numFmtId="2" fontId="7" fillId="0" borderId="5" xfId="0" applyNumberFormat="1" applyFont="1" applyBorder="1" applyAlignment="1">
      <alignment horizontal="center" wrapText="1"/>
    </xf>
    <xf numFmtId="0" fontId="6" fillId="0" borderId="15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 wrapText="1"/>
    </xf>
    <xf numFmtId="4" fontId="4" fillId="0" borderId="12" xfId="0" applyNumberFormat="1" applyFont="1" applyBorder="1" applyAlignment="1">
      <alignment horizontal="center" wrapText="1"/>
    </xf>
    <xf numFmtId="4" fontId="4" fillId="0" borderId="5" xfId="0" applyNumberFormat="1" applyFont="1" applyBorder="1" applyAlignment="1">
      <alignment horizontal="center" wrapText="1"/>
    </xf>
    <xf numFmtId="4" fontId="4" fillId="0" borderId="14" xfId="0" applyNumberFormat="1" applyFont="1" applyBorder="1" applyAlignment="1">
      <alignment horizontal="center" wrapText="1"/>
    </xf>
    <xf numFmtId="4" fontId="4" fillId="0" borderId="6" xfId="0" applyNumberFormat="1" applyFont="1" applyBorder="1" applyAlignment="1">
      <alignment horizontal="center" wrapText="1"/>
    </xf>
    <xf numFmtId="4" fontId="4" fillId="0" borderId="11" xfId="0" applyNumberFormat="1" applyFont="1" applyBorder="1" applyAlignment="1">
      <alignment horizontal="center" wrapText="1"/>
    </xf>
    <xf numFmtId="4" fontId="4" fillId="0" borderId="8" xfId="0" applyNumberFormat="1" applyFont="1" applyBorder="1" applyAlignment="1">
      <alignment horizontal="center" wrapText="1"/>
    </xf>
    <xf numFmtId="2" fontId="5" fillId="0" borderId="14" xfId="0" applyNumberFormat="1" applyFont="1" applyBorder="1" applyAlignment="1">
      <alignment horizontal="center" wrapText="1"/>
    </xf>
    <xf numFmtId="2" fontId="5" fillId="0" borderId="6" xfId="0" applyNumberFormat="1" applyFont="1" applyBorder="1" applyAlignment="1">
      <alignment horizontal="center" wrapText="1"/>
    </xf>
    <xf numFmtId="2" fontId="5" fillId="0" borderId="11" xfId="0" applyNumberFormat="1" applyFont="1" applyBorder="1" applyAlignment="1">
      <alignment horizontal="center" wrapText="1"/>
    </xf>
    <xf numFmtId="2" fontId="5" fillId="0" borderId="8" xfId="0" applyNumberFormat="1" applyFont="1" applyBorder="1" applyAlignment="1">
      <alignment horizontal="center" wrapText="1"/>
    </xf>
    <xf numFmtId="0" fontId="6" fillId="0" borderId="2" xfId="0" applyFont="1" applyBorder="1" applyAlignment="1">
      <alignment wrapText="1"/>
    </xf>
    <xf numFmtId="0" fontId="6" fillId="0" borderId="4" xfId="0" applyFont="1" applyBorder="1" applyAlignment="1">
      <alignment wrapText="1"/>
    </xf>
    <xf numFmtId="0" fontId="8" fillId="0" borderId="0" xfId="0" applyFont="1" applyAlignment="1">
      <alignment horizontal="right"/>
    </xf>
    <xf numFmtId="0" fontId="8" fillId="0" borderId="0" xfId="0" applyFont="1" applyAlignment="1">
      <alignment horizontal="right" wrapText="1"/>
    </xf>
    <xf numFmtId="0" fontId="12" fillId="0" borderId="0" xfId="0" applyFont="1" applyAlignment="1">
      <alignment horizontal="center" wrapText="1"/>
    </xf>
    <xf numFmtId="0" fontId="11" fillId="0" borderId="0" xfId="0" applyFont="1" applyAlignment="1">
      <alignment horizontal="center"/>
    </xf>
    <xf numFmtId="0" fontId="11" fillId="0" borderId="10" xfId="0" applyFont="1" applyBorder="1" applyAlignment="1">
      <alignment horizontal="left"/>
    </xf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12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3" fillId="0" borderId="11" xfId="0" applyFont="1" applyBorder="1" applyAlignment="1">
      <alignment horizontal="right" wrapText="1"/>
    </xf>
    <xf numFmtId="0" fontId="3" fillId="0" borderId="8" xfId="0" applyFont="1" applyBorder="1" applyAlignment="1">
      <alignment horizontal="right" wrapText="1"/>
    </xf>
    <xf numFmtId="0" fontId="6" fillId="0" borderId="9" xfId="0" applyFont="1" applyBorder="1" applyAlignment="1">
      <alignment horizontal="center" wrapText="1"/>
    </xf>
    <xf numFmtId="0" fontId="3" fillId="0" borderId="41" xfId="0" applyFont="1" applyBorder="1" applyAlignment="1">
      <alignment horizontal="right" wrapText="1"/>
    </xf>
    <xf numFmtId="0" fontId="3" fillId="0" borderId="42" xfId="0" applyFont="1" applyBorder="1" applyAlignment="1">
      <alignment horizontal="right" wrapText="1"/>
    </xf>
    <xf numFmtId="0" fontId="1" fillId="0" borderId="10" xfId="0" applyFont="1" applyBorder="1" applyAlignment="1">
      <alignment horizontal="center" wrapText="1"/>
    </xf>
    <xf numFmtId="0" fontId="1" fillId="0" borderId="10" xfId="0" applyFont="1" applyBorder="1" applyAlignment="1">
      <alignment horizontal="left"/>
    </xf>
    <xf numFmtId="0" fontId="5" fillId="0" borderId="22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0" fontId="1" fillId="0" borderId="30" xfId="0" applyFont="1" applyBorder="1" applyAlignment="1">
      <alignment horizontal="center"/>
    </xf>
    <xf numFmtId="0" fontId="5" fillId="0" borderId="41" xfId="0" applyFont="1" applyBorder="1" applyAlignment="1">
      <alignment horizontal="center" wrapText="1"/>
    </xf>
    <xf numFmtId="0" fontId="5" fillId="0" borderId="43" xfId="0" applyFont="1" applyBorder="1" applyAlignment="1">
      <alignment horizontal="center" wrapText="1"/>
    </xf>
    <xf numFmtId="0" fontId="5" fillId="0" borderId="42" xfId="0" applyFont="1" applyBorder="1" applyAlignment="1">
      <alignment horizontal="center" wrapText="1"/>
    </xf>
    <xf numFmtId="0" fontId="5" fillId="0" borderId="45" xfId="0" applyFont="1" applyBorder="1" applyAlignment="1">
      <alignment horizontal="left" wrapText="1"/>
    </xf>
    <xf numFmtId="0" fontId="5" fillId="0" borderId="45" xfId="0" applyFont="1" applyBorder="1" applyAlignment="1">
      <alignment horizontal="center" wrapText="1"/>
    </xf>
    <xf numFmtId="0" fontId="5" fillId="0" borderId="23" xfId="0" applyFont="1" applyBorder="1" applyAlignment="1">
      <alignment horizontal="left" wrapText="1"/>
    </xf>
    <xf numFmtId="0" fontId="5" fillId="0" borderId="24" xfId="0" applyFont="1" applyBorder="1" applyAlignment="1">
      <alignment horizontal="left" wrapText="1"/>
    </xf>
    <xf numFmtId="0" fontId="5" fillId="0" borderId="20" xfId="0" applyFont="1" applyBorder="1" applyAlignment="1">
      <alignment wrapText="1"/>
    </xf>
    <xf numFmtId="0" fontId="5" fillId="0" borderId="46" xfId="0" applyFont="1" applyBorder="1" applyAlignment="1">
      <alignment horizontal="left" wrapText="1"/>
    </xf>
    <xf numFmtId="0" fontId="5" fillId="0" borderId="46" xfId="0" applyFont="1" applyBorder="1" applyAlignment="1">
      <alignment horizontal="center" wrapText="1"/>
    </xf>
    <xf numFmtId="0" fontId="5" fillId="0" borderId="12" xfId="0" applyFont="1" applyBorder="1" applyAlignment="1">
      <alignment wrapText="1"/>
    </xf>
    <xf numFmtId="0" fontId="5" fillId="0" borderId="9" xfId="0" applyFont="1" applyBorder="1" applyAlignment="1">
      <alignment wrapText="1"/>
    </xf>
    <xf numFmtId="0" fontId="5" fillId="0" borderId="5" xfId="0" applyFont="1" applyBorder="1" applyAlignment="1">
      <alignment wrapText="1"/>
    </xf>
    <xf numFmtId="0" fontId="5" fillId="0" borderId="25" xfId="0" applyFont="1" applyBorder="1" applyAlignment="1">
      <alignment horizontal="center" wrapText="1"/>
    </xf>
    <xf numFmtId="0" fontId="5" fillId="0" borderId="47" xfId="0" applyFont="1" applyBorder="1" applyAlignment="1">
      <alignment horizontal="left" wrapText="1"/>
    </xf>
    <xf numFmtId="0" fontId="5" fillId="0" borderId="48" xfId="0" applyFont="1" applyBorder="1" applyAlignment="1">
      <alignment horizontal="left" wrapText="1"/>
    </xf>
    <xf numFmtId="0" fontId="5" fillId="0" borderId="49" xfId="0" applyFont="1" applyBorder="1" applyAlignment="1">
      <alignment horizontal="left" wrapText="1"/>
    </xf>
    <xf numFmtId="0" fontId="6" fillId="0" borderId="47" xfId="0" applyFont="1" applyBorder="1" applyAlignment="1">
      <alignment horizontal="center" wrapText="1"/>
    </xf>
    <xf numFmtId="0" fontId="6" fillId="0" borderId="49" xfId="0" applyFont="1" applyBorder="1" applyAlignment="1">
      <alignment horizontal="center" wrapText="1"/>
    </xf>
    <xf numFmtId="0" fontId="5" fillId="0" borderId="47" xfId="0" applyFont="1" applyBorder="1" applyAlignment="1">
      <alignment horizontal="center" wrapText="1"/>
    </xf>
    <xf numFmtId="0" fontId="5" fillId="0" borderId="49" xfId="0" applyFont="1" applyBorder="1" applyAlignment="1">
      <alignment horizontal="center" wrapText="1"/>
    </xf>
    <xf numFmtId="0" fontId="5" fillId="0" borderId="51" xfId="0" applyFont="1" applyBorder="1" applyAlignment="1">
      <alignment horizontal="left" wrapText="1"/>
    </xf>
    <xf numFmtId="0" fontId="5" fillId="0" borderId="52" xfId="0" applyFont="1" applyBorder="1" applyAlignment="1">
      <alignment horizontal="left" wrapText="1"/>
    </xf>
    <xf numFmtId="0" fontId="5" fillId="0" borderId="53" xfId="0" applyFont="1" applyBorder="1" applyAlignment="1">
      <alignment horizontal="left" wrapText="1"/>
    </xf>
    <xf numFmtId="0" fontId="5" fillId="0" borderId="51" xfId="0" applyFont="1" applyBorder="1" applyAlignment="1">
      <alignment horizontal="center" wrapText="1"/>
    </xf>
    <xf numFmtId="0" fontId="5" fillId="0" borderId="53" xfId="0" applyFont="1" applyBorder="1" applyAlignment="1">
      <alignment horizontal="center" wrapText="1"/>
    </xf>
    <xf numFmtId="2" fontId="6" fillId="0" borderId="16" xfId="0" applyNumberFormat="1" applyFont="1" applyBorder="1" applyAlignment="1">
      <alignment horizontal="center"/>
    </xf>
    <xf numFmtId="0" fontId="5" fillId="0" borderId="50" xfId="0" applyFont="1" applyBorder="1" applyAlignment="1">
      <alignment wrapText="1"/>
    </xf>
    <xf numFmtId="4" fontId="15" fillId="3" borderId="54" xfId="0" applyNumberFormat="1" applyFont="1" applyFill="1" applyBorder="1" applyAlignment="1">
      <alignment horizontal="right" vertical="center"/>
    </xf>
    <xf numFmtId="0" fontId="15" fillId="3" borderId="54" xfId="0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1"/>
  <sheetViews>
    <sheetView topLeftCell="A16" workbookViewId="0">
      <selection activeCell="O16" sqref="O16"/>
    </sheetView>
  </sheetViews>
  <sheetFormatPr defaultColWidth="9.140625" defaultRowHeight="15" x14ac:dyDescent="0.25"/>
  <cols>
    <col min="1" max="1" width="4.5703125" style="22" customWidth="1"/>
    <col min="2" max="2" width="15.7109375" style="22" customWidth="1"/>
    <col min="3" max="3" width="8" style="22" customWidth="1"/>
    <col min="4" max="4" width="11.42578125" style="22" bestFit="1" customWidth="1"/>
    <col min="5" max="5" width="9.7109375" style="22" bestFit="1" customWidth="1"/>
    <col min="6" max="7" width="9.28515625" style="22" bestFit="1" customWidth="1"/>
    <col min="8" max="8" width="9.28515625" style="22" customWidth="1"/>
    <col min="9" max="9" width="8.140625" style="22" customWidth="1"/>
    <col min="10" max="10" width="11.28515625" style="22" customWidth="1"/>
    <col min="11" max="11" width="11.5703125" style="22" customWidth="1"/>
    <col min="12" max="12" width="12" style="22" customWidth="1"/>
    <col min="13" max="16384" width="9.140625" style="22"/>
  </cols>
  <sheetData>
    <row r="1" spans="1:10" s="45" customFormat="1" ht="15.75" x14ac:dyDescent="0.25">
      <c r="A1" s="174" t="s">
        <v>0</v>
      </c>
      <c r="B1" s="174"/>
      <c r="C1" s="174"/>
      <c r="D1" s="174"/>
      <c r="E1" s="174"/>
      <c r="F1" s="174"/>
      <c r="G1" s="174"/>
      <c r="H1" s="174"/>
      <c r="I1" s="174"/>
      <c r="J1" s="174"/>
    </row>
    <row r="2" spans="1:10" s="45" customFormat="1" ht="15.75" x14ac:dyDescent="0.25">
      <c r="A2" s="175" t="s">
        <v>113</v>
      </c>
      <c r="B2" s="175"/>
      <c r="C2" s="175"/>
      <c r="D2" s="175"/>
      <c r="E2" s="175"/>
      <c r="F2" s="175"/>
      <c r="G2" s="175"/>
      <c r="H2" s="175"/>
      <c r="I2" s="175"/>
      <c r="J2" s="175"/>
    </row>
    <row r="3" spans="1:10" s="45" customFormat="1" ht="15.75" x14ac:dyDescent="0.25">
      <c r="A3" s="174" t="s">
        <v>121</v>
      </c>
      <c r="B3" s="174"/>
      <c r="C3" s="174"/>
      <c r="D3" s="174"/>
      <c r="E3" s="174"/>
      <c r="F3" s="174"/>
      <c r="G3" s="174"/>
      <c r="H3" s="174"/>
      <c r="I3" s="174"/>
      <c r="J3" s="174"/>
    </row>
    <row r="4" spans="1:10" s="45" customFormat="1" ht="15.75" x14ac:dyDescent="0.25">
      <c r="A4" s="46"/>
      <c r="H4" s="185" t="s">
        <v>142</v>
      </c>
      <c r="I4" s="185"/>
      <c r="J4" s="185"/>
    </row>
    <row r="5" spans="1:10" ht="39.75" customHeight="1" x14ac:dyDescent="0.25">
      <c r="A5" s="176" t="s">
        <v>119</v>
      </c>
      <c r="B5" s="176"/>
      <c r="C5" s="176"/>
      <c r="D5" s="176"/>
      <c r="E5" s="176"/>
      <c r="F5" s="176"/>
      <c r="G5" s="176"/>
      <c r="H5" s="176"/>
      <c r="I5" s="176"/>
      <c r="J5" s="176"/>
    </row>
    <row r="6" spans="1:10" s="45" customFormat="1" ht="15.75" x14ac:dyDescent="0.25">
      <c r="A6" s="177" t="s">
        <v>1</v>
      </c>
      <c r="B6" s="177"/>
      <c r="C6" s="177"/>
      <c r="D6" s="177"/>
      <c r="E6" s="177"/>
      <c r="F6" s="177"/>
      <c r="G6" s="177"/>
      <c r="H6" s="177"/>
      <c r="I6" s="177"/>
      <c r="J6" s="177"/>
    </row>
    <row r="7" spans="1:10" s="45" customFormat="1" ht="15.75" x14ac:dyDescent="0.25">
      <c r="A7" s="47" t="s">
        <v>2</v>
      </c>
    </row>
    <row r="8" spans="1:10" s="45" customFormat="1" ht="15.75" x14ac:dyDescent="0.25">
      <c r="A8" s="47" t="s">
        <v>105</v>
      </c>
    </row>
    <row r="9" spans="1:10" s="45" customFormat="1" ht="16.5" thickBot="1" x14ac:dyDescent="0.3">
      <c r="A9" s="178" t="s">
        <v>3</v>
      </c>
      <c r="B9" s="178"/>
      <c r="C9" s="178"/>
      <c r="D9" s="178"/>
      <c r="E9" s="178"/>
      <c r="F9" s="178"/>
      <c r="G9" s="178"/>
      <c r="H9" s="178"/>
      <c r="I9" s="178"/>
      <c r="J9" s="178"/>
    </row>
    <row r="10" spans="1:10" ht="30" customHeight="1" thickBot="1" x14ac:dyDescent="0.3">
      <c r="A10" s="179" t="s">
        <v>4</v>
      </c>
      <c r="B10" s="179" t="s">
        <v>5</v>
      </c>
      <c r="C10" s="179" t="s">
        <v>6</v>
      </c>
      <c r="D10" s="182" t="s">
        <v>7</v>
      </c>
      <c r="E10" s="183"/>
      <c r="F10" s="183"/>
      <c r="G10" s="184"/>
      <c r="H10" s="30" t="s">
        <v>100</v>
      </c>
      <c r="I10" s="179" t="s">
        <v>102</v>
      </c>
      <c r="J10" s="179" t="s">
        <v>103</v>
      </c>
    </row>
    <row r="11" spans="1:10" ht="15.75" customHeight="1" thickBot="1" x14ac:dyDescent="0.3">
      <c r="A11" s="180"/>
      <c r="B11" s="180"/>
      <c r="C11" s="180"/>
      <c r="D11" s="179" t="s">
        <v>8</v>
      </c>
      <c r="E11" s="182" t="s">
        <v>104</v>
      </c>
      <c r="F11" s="183"/>
      <c r="G11" s="184"/>
      <c r="H11" s="31" t="s">
        <v>101</v>
      </c>
      <c r="I11" s="180"/>
      <c r="J11" s="180"/>
    </row>
    <row r="12" spans="1:10" ht="62.25" customHeight="1" thickBot="1" x14ac:dyDescent="0.3">
      <c r="A12" s="181"/>
      <c r="B12" s="181"/>
      <c r="C12" s="181"/>
      <c r="D12" s="181"/>
      <c r="E12" s="32" t="s">
        <v>9</v>
      </c>
      <c r="F12" s="32" t="s">
        <v>10</v>
      </c>
      <c r="G12" s="32" t="s">
        <v>11</v>
      </c>
      <c r="H12" s="33"/>
      <c r="I12" s="181"/>
      <c r="J12" s="181"/>
    </row>
    <row r="13" spans="1:10" ht="14.45" thickBot="1" x14ac:dyDescent="0.3">
      <c r="A13" s="34">
        <v>1</v>
      </c>
      <c r="B13" s="32">
        <v>2</v>
      </c>
      <c r="C13" s="32">
        <v>3</v>
      </c>
      <c r="D13" s="32">
        <v>4</v>
      </c>
      <c r="E13" s="32">
        <v>5</v>
      </c>
      <c r="F13" s="32">
        <v>6</v>
      </c>
      <c r="G13" s="32">
        <v>7</v>
      </c>
      <c r="H13" s="32">
        <v>8</v>
      </c>
      <c r="I13" s="32">
        <v>9</v>
      </c>
      <c r="J13" s="32">
        <v>10</v>
      </c>
    </row>
    <row r="14" spans="1:10" ht="15.75" thickBot="1" x14ac:dyDescent="0.3">
      <c r="A14" s="35">
        <v>1</v>
      </c>
      <c r="B14" s="36" t="s">
        <v>96</v>
      </c>
      <c r="C14" s="37">
        <v>1</v>
      </c>
      <c r="D14" s="50">
        <v>28000</v>
      </c>
      <c r="E14" s="72">
        <v>25000</v>
      </c>
      <c r="F14" s="39"/>
      <c r="G14" s="38">
        <f>D14-E14-F14</f>
        <v>3000</v>
      </c>
      <c r="H14" s="40"/>
      <c r="I14" s="39">
        <v>280</v>
      </c>
      <c r="J14" s="41">
        <f>(C14*D14+I14)*12</f>
        <v>339360</v>
      </c>
    </row>
    <row r="15" spans="1:10" ht="36" customHeight="1" thickBot="1" x14ac:dyDescent="0.3">
      <c r="A15" s="35">
        <v>2</v>
      </c>
      <c r="B15" s="36" t="s">
        <v>97</v>
      </c>
      <c r="C15" s="70">
        <v>1</v>
      </c>
      <c r="D15" s="74">
        <v>32330.39</v>
      </c>
      <c r="E15" s="75">
        <v>18494</v>
      </c>
      <c r="F15" s="43">
        <v>1388</v>
      </c>
      <c r="G15" s="42">
        <f>D15-E15-F15</f>
        <v>12448.39</v>
      </c>
      <c r="H15" s="44"/>
      <c r="I15" s="39">
        <v>323.3</v>
      </c>
      <c r="J15" s="41">
        <f>(C15*D15+I15)*12+0.26</f>
        <v>391844.54</v>
      </c>
    </row>
    <row r="16" spans="1:10" ht="26.25" customHeight="1" thickBot="1" x14ac:dyDescent="0.3">
      <c r="A16" s="48">
        <v>3</v>
      </c>
      <c r="B16" s="49" t="s">
        <v>98</v>
      </c>
      <c r="C16" s="71">
        <v>1</v>
      </c>
      <c r="D16" s="76">
        <v>19225.89</v>
      </c>
      <c r="E16" s="77">
        <v>15662</v>
      </c>
      <c r="F16" s="42">
        <v>0</v>
      </c>
      <c r="G16" s="42">
        <f t="shared" ref="G16:G17" si="0">D16-E16-F16</f>
        <v>3563.8899999999994</v>
      </c>
      <c r="H16" s="44"/>
      <c r="I16" s="39">
        <v>192.26</v>
      </c>
      <c r="J16" s="41">
        <f>(C16*D16+I16)*12</f>
        <v>233017.8</v>
      </c>
    </row>
    <row r="17" spans="1:12" ht="34.5" customHeight="1" thickBot="1" x14ac:dyDescent="0.3">
      <c r="A17" s="65">
        <v>4</v>
      </c>
      <c r="B17" s="66" t="s">
        <v>99</v>
      </c>
      <c r="C17" s="67">
        <v>5.25</v>
      </c>
      <c r="D17" s="73">
        <v>18530.689999999999</v>
      </c>
      <c r="E17" s="42">
        <v>15472.71</v>
      </c>
      <c r="F17" s="42">
        <v>2473.0500000000002</v>
      </c>
      <c r="G17" s="42">
        <f t="shared" si="0"/>
        <v>584.92999999999938</v>
      </c>
      <c r="H17" s="44"/>
      <c r="I17" s="39">
        <v>972.86</v>
      </c>
      <c r="J17" s="41">
        <f>(C17*D17+I17)*12</f>
        <v>1179107.79</v>
      </c>
    </row>
    <row r="18" spans="1:12" ht="15.75" customHeight="1" thickBot="1" x14ac:dyDescent="0.3">
      <c r="A18" s="187" t="s">
        <v>12</v>
      </c>
      <c r="B18" s="188"/>
      <c r="C18" s="36">
        <f>SUM(C14:C17)</f>
        <v>8.25</v>
      </c>
      <c r="D18" s="33"/>
      <c r="E18" s="36"/>
      <c r="F18" s="36" t="s">
        <v>13</v>
      </c>
      <c r="G18" s="36" t="s">
        <v>13</v>
      </c>
      <c r="H18" s="36" t="s">
        <v>13</v>
      </c>
      <c r="I18" s="36"/>
      <c r="J18" s="41">
        <f>J14+J15+J16+J17</f>
        <v>2143330.13</v>
      </c>
      <c r="K18" s="225">
        <v>2143330.13</v>
      </c>
      <c r="L18" s="226"/>
    </row>
    <row r="19" spans="1:12" x14ac:dyDescent="0.25">
      <c r="A19" s="25"/>
      <c r="B19" s="25"/>
      <c r="C19" s="8"/>
      <c r="D19" s="8"/>
      <c r="E19" s="8"/>
      <c r="F19" s="8"/>
      <c r="G19" s="8"/>
      <c r="H19" s="8"/>
      <c r="I19" s="8"/>
      <c r="J19" s="9"/>
      <c r="K19" s="59">
        <f>K18-J18</f>
        <v>0</v>
      </c>
      <c r="L19" s="59"/>
    </row>
    <row r="20" spans="1:12" ht="17.25" x14ac:dyDescent="0.25">
      <c r="A20" s="154" t="s">
        <v>1</v>
      </c>
      <c r="B20" s="154"/>
      <c r="C20" s="154"/>
      <c r="D20" s="154"/>
      <c r="E20" s="154"/>
      <c r="F20" s="154"/>
      <c r="G20" s="154"/>
      <c r="H20" s="154"/>
      <c r="I20" s="154"/>
      <c r="J20" s="154"/>
    </row>
    <row r="21" spans="1:12" ht="17.25" x14ac:dyDescent="0.25">
      <c r="A21" s="2" t="s">
        <v>14</v>
      </c>
    </row>
    <row r="22" spans="1:12" ht="17.25" x14ac:dyDescent="0.25">
      <c r="A22" s="2" t="s">
        <v>15</v>
      </c>
    </row>
    <row r="23" spans="1:12" ht="32.25" customHeight="1" thickBot="1" x14ac:dyDescent="0.3">
      <c r="A23" s="148" t="s">
        <v>16</v>
      </c>
      <c r="B23" s="148"/>
      <c r="C23" s="148"/>
      <c r="D23" s="148"/>
      <c r="E23" s="148"/>
      <c r="F23" s="148"/>
      <c r="G23" s="148"/>
      <c r="H23" s="148"/>
      <c r="I23" s="148"/>
      <c r="J23" s="148"/>
    </row>
    <row r="24" spans="1:12" ht="67.5" customHeight="1" thickBot="1" x14ac:dyDescent="0.3">
      <c r="A24" s="3" t="s">
        <v>4</v>
      </c>
      <c r="B24" s="100" t="s">
        <v>17</v>
      </c>
      <c r="C24" s="105"/>
      <c r="D24" s="101"/>
      <c r="E24" s="100" t="s">
        <v>18</v>
      </c>
      <c r="F24" s="101"/>
      <c r="G24" s="4" t="s">
        <v>19</v>
      </c>
      <c r="H24" s="4" t="s">
        <v>20</v>
      </c>
      <c r="I24" s="100" t="s">
        <v>21</v>
      </c>
      <c r="J24" s="101"/>
    </row>
    <row r="25" spans="1:12" ht="16.5" thickBot="1" x14ac:dyDescent="0.3">
      <c r="A25" s="5">
        <v>1</v>
      </c>
      <c r="B25" s="100">
        <v>2</v>
      </c>
      <c r="C25" s="105"/>
      <c r="D25" s="101"/>
      <c r="E25" s="100">
        <v>3</v>
      </c>
      <c r="F25" s="101"/>
      <c r="G25" s="6">
        <v>4</v>
      </c>
      <c r="H25" s="6">
        <v>5</v>
      </c>
      <c r="I25" s="100">
        <v>6</v>
      </c>
      <c r="J25" s="101"/>
    </row>
    <row r="26" spans="1:12" ht="15.75" thickBot="1" x14ac:dyDescent="0.3">
      <c r="A26" s="14">
        <v>1</v>
      </c>
      <c r="B26" s="120" t="s">
        <v>109</v>
      </c>
      <c r="C26" s="189"/>
      <c r="D26" s="121"/>
      <c r="E26" s="120"/>
      <c r="F26" s="121"/>
      <c r="G26" s="13"/>
      <c r="H26" s="13"/>
      <c r="I26" s="120"/>
      <c r="J26" s="121"/>
    </row>
    <row r="27" spans="1:12" ht="15.75" thickBot="1" x14ac:dyDescent="0.3">
      <c r="A27" s="14">
        <v>2</v>
      </c>
      <c r="B27" s="120" t="s">
        <v>110</v>
      </c>
      <c r="C27" s="189"/>
      <c r="D27" s="121"/>
      <c r="E27" s="120"/>
      <c r="F27" s="121"/>
      <c r="G27" s="13"/>
      <c r="H27" s="13"/>
      <c r="I27" s="120"/>
      <c r="J27" s="121"/>
    </row>
    <row r="28" spans="1:12" ht="15.75" thickBot="1" x14ac:dyDescent="0.3">
      <c r="A28" s="23">
        <v>3</v>
      </c>
      <c r="B28" s="120" t="s">
        <v>111</v>
      </c>
      <c r="C28" s="189"/>
      <c r="D28" s="121"/>
      <c r="E28" s="120"/>
      <c r="F28" s="121"/>
      <c r="G28" s="13"/>
      <c r="H28" s="13"/>
      <c r="I28" s="120"/>
      <c r="J28" s="121"/>
    </row>
    <row r="29" spans="1:12" ht="16.5" customHeight="1" thickBot="1" x14ac:dyDescent="0.3">
      <c r="A29" s="102" t="s">
        <v>12</v>
      </c>
      <c r="B29" s="103"/>
      <c r="C29" s="103"/>
      <c r="D29" s="104"/>
      <c r="E29" s="100" t="s">
        <v>22</v>
      </c>
      <c r="F29" s="101"/>
      <c r="G29" s="7" t="s">
        <v>22</v>
      </c>
      <c r="H29" s="7" t="s">
        <v>22</v>
      </c>
      <c r="I29" s="100">
        <f>SUM(I26:J28)</f>
        <v>0</v>
      </c>
      <c r="J29" s="101"/>
    </row>
    <row r="31" spans="1:12" ht="17.25" x14ac:dyDescent="0.25">
      <c r="A31" s="154" t="s">
        <v>23</v>
      </c>
      <c r="B31" s="154"/>
      <c r="C31" s="154"/>
      <c r="D31" s="154"/>
      <c r="E31" s="154"/>
      <c r="F31" s="154"/>
      <c r="G31" s="154"/>
      <c r="H31" s="154"/>
      <c r="I31" s="154"/>
      <c r="J31" s="154"/>
    </row>
    <row r="32" spans="1:12" ht="17.25" x14ac:dyDescent="0.25">
      <c r="A32" s="2" t="s">
        <v>24</v>
      </c>
    </row>
    <row r="33" spans="1:10" ht="17.25" x14ac:dyDescent="0.25">
      <c r="A33" s="2" t="s">
        <v>25</v>
      </c>
    </row>
    <row r="34" spans="1:10" ht="71.25" customHeight="1" thickBot="1" x14ac:dyDescent="0.3">
      <c r="A34" s="148" t="s">
        <v>26</v>
      </c>
      <c r="B34" s="148"/>
      <c r="C34" s="148"/>
      <c r="D34" s="148"/>
      <c r="E34" s="148"/>
      <c r="F34" s="148"/>
      <c r="G34" s="148"/>
      <c r="H34" s="148"/>
      <c r="I34" s="148"/>
      <c r="J34" s="148"/>
    </row>
    <row r="35" spans="1:10" ht="32.25" thickBot="1" x14ac:dyDescent="0.3">
      <c r="A35" s="3" t="s">
        <v>4</v>
      </c>
      <c r="B35" s="100" t="s">
        <v>27</v>
      </c>
      <c r="C35" s="105"/>
      <c r="D35" s="105"/>
      <c r="E35" s="105"/>
      <c r="F35" s="101"/>
      <c r="G35" s="100" t="s">
        <v>28</v>
      </c>
      <c r="H35" s="101"/>
      <c r="I35" s="100" t="s">
        <v>29</v>
      </c>
      <c r="J35" s="101"/>
    </row>
    <row r="36" spans="1:10" ht="16.5" thickBot="1" x14ac:dyDescent="0.3">
      <c r="A36" s="5">
        <v>1</v>
      </c>
      <c r="B36" s="6">
        <v>2</v>
      </c>
      <c r="C36" s="6"/>
      <c r="D36" s="6"/>
      <c r="E36" s="6"/>
      <c r="F36" s="6"/>
      <c r="G36" s="6">
        <v>3</v>
      </c>
      <c r="H36" s="6"/>
      <c r="I36" s="6"/>
      <c r="J36" s="6">
        <v>4</v>
      </c>
    </row>
    <row r="37" spans="1:10" ht="16.5" thickBot="1" x14ac:dyDescent="0.3">
      <c r="A37" s="12">
        <v>1</v>
      </c>
      <c r="B37" s="100" t="s">
        <v>30</v>
      </c>
      <c r="C37" s="105"/>
      <c r="D37" s="105"/>
      <c r="E37" s="105"/>
      <c r="F37" s="101"/>
      <c r="G37" s="100" t="s">
        <v>13</v>
      </c>
      <c r="H37" s="101"/>
      <c r="I37" s="149">
        <f>I38</f>
        <v>471532.62913907284</v>
      </c>
      <c r="J37" s="150"/>
    </row>
    <row r="38" spans="1:10" ht="15.75" customHeight="1" x14ac:dyDescent="0.25">
      <c r="A38" s="172"/>
      <c r="B38" s="118" t="s">
        <v>31</v>
      </c>
      <c r="C38" s="138"/>
      <c r="D38" s="138"/>
      <c r="E38" s="138"/>
      <c r="F38" s="119"/>
      <c r="G38" s="164">
        <f>J18</f>
        <v>2143330.13</v>
      </c>
      <c r="H38" s="165"/>
      <c r="I38" s="168">
        <f>I50/30.2*22</f>
        <v>471532.62913907284</v>
      </c>
      <c r="J38" s="169"/>
    </row>
    <row r="39" spans="1:10" ht="16.5" thickBot="1" x14ac:dyDescent="0.3">
      <c r="A39" s="173"/>
      <c r="B39" s="108" t="s">
        <v>32</v>
      </c>
      <c r="C39" s="155"/>
      <c r="D39" s="155"/>
      <c r="E39" s="155"/>
      <c r="F39" s="109"/>
      <c r="G39" s="166"/>
      <c r="H39" s="167"/>
      <c r="I39" s="170"/>
      <c r="J39" s="171"/>
    </row>
    <row r="40" spans="1:10" ht="16.5" thickBot="1" x14ac:dyDescent="0.3">
      <c r="A40" s="14"/>
      <c r="B40" s="100" t="s">
        <v>33</v>
      </c>
      <c r="C40" s="105"/>
      <c r="D40" s="105"/>
      <c r="E40" s="105"/>
      <c r="F40" s="101"/>
      <c r="G40" s="120"/>
      <c r="H40" s="121"/>
      <c r="I40" s="149"/>
      <c r="J40" s="150"/>
    </row>
    <row r="41" spans="1:10" ht="52.5" customHeight="1" thickBot="1" x14ac:dyDescent="0.3">
      <c r="A41" s="14"/>
      <c r="B41" s="100" t="s">
        <v>34</v>
      </c>
      <c r="C41" s="105"/>
      <c r="D41" s="105"/>
      <c r="E41" s="105"/>
      <c r="F41" s="101"/>
      <c r="G41" s="120"/>
      <c r="H41" s="121"/>
      <c r="I41" s="149"/>
      <c r="J41" s="150"/>
    </row>
    <row r="42" spans="1:10" ht="31.5" customHeight="1" thickBot="1" x14ac:dyDescent="0.3">
      <c r="A42" s="12">
        <v>2</v>
      </c>
      <c r="B42" s="100" t="s">
        <v>35</v>
      </c>
      <c r="C42" s="105"/>
      <c r="D42" s="105"/>
      <c r="E42" s="105"/>
      <c r="F42" s="101"/>
      <c r="G42" s="100" t="s">
        <v>13</v>
      </c>
      <c r="H42" s="101"/>
      <c r="I42" s="149">
        <f>I43+I46</f>
        <v>66443.234105960262</v>
      </c>
      <c r="J42" s="150"/>
    </row>
    <row r="43" spans="1:10" ht="15.75" customHeight="1" x14ac:dyDescent="0.25">
      <c r="A43" s="172"/>
      <c r="B43" s="118" t="s">
        <v>31</v>
      </c>
      <c r="C43" s="138"/>
      <c r="D43" s="138"/>
      <c r="E43" s="138"/>
      <c r="F43" s="119"/>
      <c r="G43" s="164">
        <f>J18</f>
        <v>2143330.13</v>
      </c>
      <c r="H43" s="165"/>
      <c r="I43" s="168">
        <f>I50/30.2*2.9</f>
        <v>62156.573841059602</v>
      </c>
      <c r="J43" s="169"/>
    </row>
    <row r="44" spans="1:10" ht="49.5" customHeight="1" thickBot="1" x14ac:dyDescent="0.3">
      <c r="A44" s="173"/>
      <c r="B44" s="108" t="s">
        <v>36</v>
      </c>
      <c r="C44" s="155"/>
      <c r="D44" s="155"/>
      <c r="E44" s="155"/>
      <c r="F44" s="109"/>
      <c r="G44" s="166"/>
      <c r="H44" s="167"/>
      <c r="I44" s="170"/>
      <c r="J44" s="171"/>
    </row>
    <row r="45" spans="1:10" ht="45.75" customHeight="1" thickBot="1" x14ac:dyDescent="0.3">
      <c r="A45" s="14"/>
      <c r="B45" s="100" t="s">
        <v>37</v>
      </c>
      <c r="C45" s="105"/>
      <c r="D45" s="105"/>
      <c r="E45" s="105"/>
      <c r="F45" s="101"/>
      <c r="G45" s="120"/>
      <c r="H45" s="121"/>
      <c r="I45" s="149"/>
      <c r="J45" s="150"/>
    </row>
    <row r="46" spans="1:10" ht="45" customHeight="1" thickBot="1" x14ac:dyDescent="0.3">
      <c r="A46" s="14"/>
      <c r="B46" s="100" t="s">
        <v>38</v>
      </c>
      <c r="C46" s="105"/>
      <c r="D46" s="105"/>
      <c r="E46" s="105"/>
      <c r="F46" s="101"/>
      <c r="G46" s="162">
        <f>G43</f>
        <v>2143330.13</v>
      </c>
      <c r="H46" s="163"/>
      <c r="I46" s="149">
        <f>I50/30.2*0.2</f>
        <v>4286.6602649006627</v>
      </c>
      <c r="J46" s="150"/>
    </row>
    <row r="47" spans="1:10" ht="63.75" customHeight="1" thickBot="1" x14ac:dyDescent="0.3">
      <c r="A47" s="14"/>
      <c r="B47" s="100" t="s">
        <v>39</v>
      </c>
      <c r="C47" s="105"/>
      <c r="D47" s="105"/>
      <c r="E47" s="105"/>
      <c r="F47" s="101"/>
      <c r="G47" s="120"/>
      <c r="H47" s="121"/>
      <c r="I47" s="149"/>
      <c r="J47" s="150"/>
    </row>
    <row r="48" spans="1:10" ht="65.25" customHeight="1" thickBot="1" x14ac:dyDescent="0.3">
      <c r="A48" s="14"/>
      <c r="B48" s="100" t="s">
        <v>40</v>
      </c>
      <c r="C48" s="105"/>
      <c r="D48" s="105"/>
      <c r="E48" s="105"/>
      <c r="F48" s="101"/>
      <c r="G48" s="120"/>
      <c r="H48" s="121"/>
      <c r="I48" s="149"/>
      <c r="J48" s="150"/>
    </row>
    <row r="49" spans="1:12" ht="46.5" customHeight="1" thickBot="1" x14ac:dyDescent="0.3">
      <c r="A49" s="12">
        <v>3</v>
      </c>
      <c r="B49" s="100" t="s">
        <v>41</v>
      </c>
      <c r="C49" s="105"/>
      <c r="D49" s="105"/>
      <c r="E49" s="105"/>
      <c r="F49" s="101"/>
      <c r="G49" s="162">
        <f>G46</f>
        <v>2143330.13</v>
      </c>
      <c r="H49" s="163"/>
      <c r="I49" s="156">
        <f>I50/30.2*5.1</f>
        <v>109309.83675496688</v>
      </c>
      <c r="J49" s="157"/>
    </row>
    <row r="50" spans="1:12" ht="16.5" customHeight="1" thickBot="1" x14ac:dyDescent="0.3">
      <c r="A50" s="102" t="s">
        <v>42</v>
      </c>
      <c r="B50" s="103"/>
      <c r="C50" s="103"/>
      <c r="D50" s="103"/>
      <c r="E50" s="103"/>
      <c r="F50" s="104"/>
      <c r="G50" s="100" t="s">
        <v>13</v>
      </c>
      <c r="H50" s="101"/>
      <c r="I50" s="156">
        <v>647285.69999999995</v>
      </c>
      <c r="J50" s="157"/>
      <c r="L50" s="69"/>
    </row>
    <row r="52" spans="1:12" ht="17.25" x14ac:dyDescent="0.25">
      <c r="A52" s="154" t="s">
        <v>43</v>
      </c>
      <c r="B52" s="154"/>
      <c r="C52" s="154"/>
      <c r="D52" s="154"/>
      <c r="E52" s="154"/>
      <c r="F52" s="154"/>
      <c r="G52" s="154"/>
      <c r="H52" s="154"/>
      <c r="I52" s="154"/>
      <c r="J52" s="154"/>
    </row>
    <row r="53" spans="1:12" ht="17.25" x14ac:dyDescent="0.25">
      <c r="A53" s="2" t="s">
        <v>44</v>
      </c>
    </row>
    <row r="54" spans="1:12" ht="18" thickBot="1" x14ac:dyDescent="0.3">
      <c r="A54" s="2" t="s">
        <v>15</v>
      </c>
    </row>
    <row r="55" spans="1:12" ht="63.75" customHeight="1" thickBot="1" x14ac:dyDescent="0.3">
      <c r="A55" s="3" t="s">
        <v>4</v>
      </c>
      <c r="B55" s="100" t="s">
        <v>45</v>
      </c>
      <c r="C55" s="105"/>
      <c r="D55" s="105"/>
      <c r="E55" s="101"/>
      <c r="F55" s="100" t="s">
        <v>46</v>
      </c>
      <c r="G55" s="101"/>
      <c r="H55" s="100" t="s">
        <v>47</v>
      </c>
      <c r="I55" s="101"/>
      <c r="J55" s="4" t="s">
        <v>48</v>
      </c>
    </row>
    <row r="56" spans="1:12" ht="16.5" thickBot="1" x14ac:dyDescent="0.3">
      <c r="A56" s="5">
        <v>1</v>
      </c>
      <c r="B56" s="100">
        <v>2</v>
      </c>
      <c r="C56" s="105"/>
      <c r="D56" s="105"/>
      <c r="E56" s="101"/>
      <c r="F56" s="100">
        <v>3</v>
      </c>
      <c r="G56" s="101"/>
      <c r="H56" s="100">
        <v>4</v>
      </c>
      <c r="I56" s="101"/>
      <c r="J56" s="6">
        <v>5</v>
      </c>
    </row>
    <row r="57" spans="1:12" ht="16.5" thickBot="1" x14ac:dyDescent="0.3">
      <c r="A57" s="12">
        <v>1</v>
      </c>
      <c r="B57" s="100" t="s">
        <v>49</v>
      </c>
      <c r="C57" s="105"/>
      <c r="D57" s="105"/>
      <c r="E57" s="101"/>
      <c r="F57" s="100"/>
      <c r="G57" s="101"/>
      <c r="H57" s="100">
        <v>12</v>
      </c>
      <c r="I57" s="101"/>
      <c r="J57" s="7">
        <v>0</v>
      </c>
    </row>
    <row r="58" spans="1:12" ht="16.5" customHeight="1" thickBot="1" x14ac:dyDescent="0.3">
      <c r="A58" s="102" t="s">
        <v>12</v>
      </c>
      <c r="B58" s="103"/>
      <c r="C58" s="103"/>
      <c r="D58" s="103"/>
      <c r="E58" s="104"/>
      <c r="F58" s="100" t="s">
        <v>13</v>
      </c>
      <c r="G58" s="101"/>
      <c r="H58" s="100" t="s">
        <v>13</v>
      </c>
      <c r="I58" s="101"/>
      <c r="J58" s="7">
        <f>J57</f>
        <v>0</v>
      </c>
    </row>
    <row r="60" spans="1:12" ht="17.25" x14ac:dyDescent="0.25">
      <c r="A60" s="154" t="s">
        <v>50</v>
      </c>
      <c r="B60" s="154"/>
      <c r="C60" s="154"/>
      <c r="D60" s="154"/>
      <c r="E60" s="154"/>
      <c r="F60" s="154"/>
      <c r="G60" s="154"/>
      <c r="H60" s="154"/>
      <c r="I60" s="154"/>
      <c r="J60" s="154"/>
    </row>
    <row r="61" spans="1:12" ht="17.25" x14ac:dyDescent="0.25">
      <c r="A61" s="2" t="s">
        <v>51</v>
      </c>
    </row>
    <row r="62" spans="1:12" ht="17.25" x14ac:dyDescent="0.25">
      <c r="A62" s="2" t="s">
        <v>52</v>
      </c>
    </row>
    <row r="63" spans="1:12" ht="18" thickBot="1" x14ac:dyDescent="0.3">
      <c r="A63" s="2"/>
    </row>
    <row r="64" spans="1:12" ht="32.25" thickBot="1" x14ac:dyDescent="0.3">
      <c r="A64" s="3" t="s">
        <v>4</v>
      </c>
      <c r="B64" s="100" t="s">
        <v>17</v>
      </c>
      <c r="C64" s="105"/>
      <c r="D64" s="101"/>
      <c r="E64" s="100" t="s">
        <v>53</v>
      </c>
      <c r="F64" s="101"/>
      <c r="G64" s="100" t="s">
        <v>54</v>
      </c>
      <c r="H64" s="101"/>
      <c r="I64" s="100" t="s">
        <v>55</v>
      </c>
      <c r="J64" s="101"/>
    </row>
    <row r="65" spans="1:10" ht="16.5" thickBot="1" x14ac:dyDescent="0.3">
      <c r="A65" s="5">
        <v>1</v>
      </c>
      <c r="B65" s="100">
        <v>2</v>
      </c>
      <c r="C65" s="105"/>
      <c r="D65" s="101"/>
      <c r="E65" s="100">
        <v>3</v>
      </c>
      <c r="F65" s="101"/>
      <c r="G65" s="100">
        <v>4</v>
      </c>
      <c r="H65" s="101"/>
      <c r="I65" s="100">
        <v>5</v>
      </c>
      <c r="J65" s="101"/>
    </row>
    <row r="66" spans="1:10" ht="16.5" thickBot="1" x14ac:dyDescent="0.3">
      <c r="A66" s="12">
        <v>1</v>
      </c>
      <c r="B66" s="100" t="s">
        <v>56</v>
      </c>
      <c r="C66" s="105"/>
      <c r="D66" s="101"/>
      <c r="E66" s="100">
        <f>I66/G66*100</f>
        <v>2196363.6363636362</v>
      </c>
      <c r="F66" s="101"/>
      <c r="G66" s="100">
        <v>2.2000000000000002</v>
      </c>
      <c r="H66" s="101"/>
      <c r="I66" s="100">
        <v>48320</v>
      </c>
      <c r="J66" s="101"/>
    </row>
    <row r="67" spans="1:10" ht="16.5" thickBot="1" x14ac:dyDescent="0.3">
      <c r="A67" s="12">
        <v>2</v>
      </c>
      <c r="B67" s="100" t="s">
        <v>57</v>
      </c>
      <c r="C67" s="105"/>
      <c r="D67" s="101"/>
      <c r="E67" s="100">
        <f>I67/G67*100</f>
        <v>484067.79661016952</v>
      </c>
      <c r="F67" s="101"/>
      <c r="G67" s="100">
        <v>0.59</v>
      </c>
      <c r="H67" s="101"/>
      <c r="I67" s="100">
        <v>2856</v>
      </c>
      <c r="J67" s="101"/>
    </row>
    <row r="68" spans="1:10" ht="16.5" customHeight="1" thickBot="1" x14ac:dyDescent="0.3">
      <c r="A68" s="102" t="s">
        <v>42</v>
      </c>
      <c r="B68" s="103"/>
      <c r="C68" s="103"/>
      <c r="D68" s="104"/>
      <c r="E68" s="100"/>
      <c r="F68" s="161"/>
      <c r="G68" s="158"/>
      <c r="H68" s="107"/>
      <c r="I68" s="159">
        <f>SUM(I66:J67)</f>
        <v>51176</v>
      </c>
      <c r="J68" s="160"/>
    </row>
    <row r="70" spans="1:10" ht="17.25" x14ac:dyDescent="0.25">
      <c r="A70" s="154" t="s">
        <v>58</v>
      </c>
      <c r="B70" s="154"/>
      <c r="C70" s="154"/>
      <c r="D70" s="154"/>
      <c r="E70" s="154"/>
      <c r="F70" s="154"/>
      <c r="G70" s="154"/>
      <c r="H70" s="154"/>
      <c r="I70" s="154"/>
      <c r="J70" s="154"/>
    </row>
    <row r="71" spans="1:10" ht="17.25" x14ac:dyDescent="0.25">
      <c r="A71" s="2" t="s">
        <v>59</v>
      </c>
    </row>
    <row r="72" spans="1:10" ht="17.25" x14ac:dyDescent="0.25">
      <c r="A72" s="2" t="s">
        <v>60</v>
      </c>
    </row>
    <row r="73" spans="1:10" ht="18" thickBot="1" x14ac:dyDescent="0.3">
      <c r="A73" s="142" t="s">
        <v>61</v>
      </c>
      <c r="B73" s="142"/>
      <c r="C73" s="142"/>
      <c r="D73" s="142"/>
      <c r="E73" s="142"/>
      <c r="F73" s="142"/>
      <c r="G73" s="142"/>
      <c r="H73" s="142"/>
      <c r="I73" s="142"/>
      <c r="J73" s="142"/>
    </row>
    <row r="74" spans="1:10" ht="52.5" customHeight="1" thickBot="1" x14ac:dyDescent="0.3">
      <c r="A74" s="3" t="s">
        <v>4</v>
      </c>
      <c r="B74" s="100" t="s">
        <v>17</v>
      </c>
      <c r="C74" s="105"/>
      <c r="D74" s="101"/>
      <c r="E74" s="4" t="s">
        <v>62</v>
      </c>
      <c r="F74" s="100" t="s">
        <v>63</v>
      </c>
      <c r="G74" s="101"/>
      <c r="H74" s="100" t="s">
        <v>64</v>
      </c>
      <c r="I74" s="101"/>
      <c r="J74" s="4" t="s">
        <v>48</v>
      </c>
    </row>
    <row r="75" spans="1:10" ht="16.5" thickBot="1" x14ac:dyDescent="0.3">
      <c r="A75" s="5">
        <v>1</v>
      </c>
      <c r="B75" s="100">
        <v>2</v>
      </c>
      <c r="C75" s="105"/>
      <c r="D75" s="101"/>
      <c r="E75" s="6">
        <v>3</v>
      </c>
      <c r="F75" s="100">
        <v>4</v>
      </c>
      <c r="G75" s="101"/>
      <c r="H75" s="100">
        <v>5</v>
      </c>
      <c r="I75" s="101"/>
      <c r="J75" s="6">
        <v>6</v>
      </c>
    </row>
    <row r="76" spans="1:10" ht="16.5" thickBot="1" x14ac:dyDescent="0.3">
      <c r="A76" s="12">
        <v>1</v>
      </c>
      <c r="B76" s="100" t="s">
        <v>106</v>
      </c>
      <c r="C76" s="105"/>
      <c r="D76" s="101"/>
      <c r="E76" s="7">
        <v>1</v>
      </c>
      <c r="F76" s="100">
        <v>12</v>
      </c>
      <c r="G76" s="101"/>
      <c r="H76" s="156">
        <f>J76/F76</f>
        <v>1166.6666666666667</v>
      </c>
      <c r="I76" s="157"/>
      <c r="J76" s="26">
        <v>14000</v>
      </c>
    </row>
    <row r="77" spans="1:10" ht="16.5" thickBot="1" x14ac:dyDescent="0.3">
      <c r="A77" s="23"/>
      <c r="B77" s="103" t="s">
        <v>42</v>
      </c>
      <c r="C77" s="103"/>
      <c r="D77" s="104"/>
      <c r="E77" s="7" t="s">
        <v>13</v>
      </c>
      <c r="F77" s="100" t="s">
        <v>13</v>
      </c>
      <c r="G77" s="101"/>
      <c r="H77" s="100" t="s">
        <v>13</v>
      </c>
      <c r="I77" s="101"/>
      <c r="J77" s="27">
        <f>SUM(J76:J76)</f>
        <v>14000</v>
      </c>
    </row>
    <row r="78" spans="1:10" ht="15.75" x14ac:dyDescent="0.25">
      <c r="A78" s="24"/>
      <c r="B78" s="15"/>
      <c r="C78" s="15"/>
      <c r="D78" s="15"/>
      <c r="E78" s="16"/>
      <c r="F78" s="17"/>
      <c r="G78" s="17"/>
      <c r="H78" s="17"/>
      <c r="I78" s="17"/>
      <c r="J78" s="18"/>
    </row>
    <row r="79" spans="1:10" ht="18" thickBot="1" x14ac:dyDescent="0.3">
      <c r="A79" s="154" t="s">
        <v>65</v>
      </c>
      <c r="B79" s="154"/>
      <c r="C79" s="154"/>
      <c r="D79" s="154"/>
      <c r="E79" s="154"/>
      <c r="F79" s="154"/>
      <c r="G79" s="154"/>
      <c r="H79" s="154"/>
      <c r="I79" s="154"/>
      <c r="J79" s="154"/>
    </row>
    <row r="80" spans="1:10" ht="32.25" thickBot="1" x14ac:dyDescent="0.3">
      <c r="A80" s="21" t="s">
        <v>4</v>
      </c>
      <c r="B80" s="127" t="s">
        <v>17</v>
      </c>
      <c r="C80" s="139"/>
      <c r="D80" s="140"/>
      <c r="E80" s="127" t="s">
        <v>66</v>
      </c>
      <c r="F80" s="140"/>
      <c r="G80" s="127" t="s">
        <v>67</v>
      </c>
      <c r="H80" s="140"/>
      <c r="I80" s="127" t="s">
        <v>68</v>
      </c>
      <c r="J80" s="128"/>
    </row>
    <row r="81" spans="1:12" ht="16.5" thickBot="1" x14ac:dyDescent="0.3">
      <c r="A81" s="5">
        <v>1</v>
      </c>
      <c r="B81" s="108">
        <v>2</v>
      </c>
      <c r="C81" s="155"/>
      <c r="D81" s="109"/>
      <c r="E81" s="108">
        <v>3</v>
      </c>
      <c r="F81" s="109"/>
      <c r="G81" s="108">
        <v>4</v>
      </c>
      <c r="H81" s="109"/>
      <c r="I81" s="108">
        <v>5</v>
      </c>
      <c r="J81" s="109"/>
    </row>
    <row r="82" spans="1:12" ht="16.5" thickBot="1" x14ac:dyDescent="0.3">
      <c r="A82" s="12">
        <v>1</v>
      </c>
      <c r="B82" s="100"/>
      <c r="C82" s="105"/>
      <c r="D82" s="101"/>
      <c r="E82" s="120"/>
      <c r="F82" s="121"/>
      <c r="G82" s="120"/>
      <c r="H82" s="121"/>
      <c r="I82" s="149"/>
      <c r="J82" s="150"/>
    </row>
    <row r="83" spans="1:12" ht="16.5" customHeight="1" thickBot="1" x14ac:dyDescent="0.3">
      <c r="A83" s="102" t="s">
        <v>42</v>
      </c>
      <c r="B83" s="103"/>
      <c r="C83" s="103"/>
      <c r="D83" s="104"/>
      <c r="E83" s="120"/>
      <c r="F83" s="121"/>
      <c r="G83" s="120"/>
      <c r="H83" s="121"/>
      <c r="I83" s="149">
        <f>I82</f>
        <v>0</v>
      </c>
      <c r="J83" s="150"/>
    </row>
    <row r="84" spans="1:12" ht="18" thickBot="1" x14ac:dyDescent="0.3">
      <c r="A84" s="1" t="s">
        <v>69</v>
      </c>
    </row>
    <row r="85" spans="1:12" ht="79.5" customHeight="1" thickBot="1" x14ac:dyDescent="0.3">
      <c r="A85" s="3" t="s">
        <v>4</v>
      </c>
      <c r="B85" s="100" t="s">
        <v>45</v>
      </c>
      <c r="C85" s="101"/>
      <c r="D85" s="100" t="s">
        <v>70</v>
      </c>
      <c r="E85" s="101"/>
      <c r="F85" s="100" t="s">
        <v>71</v>
      </c>
      <c r="G85" s="101"/>
      <c r="H85" s="4" t="s">
        <v>72</v>
      </c>
      <c r="I85" s="100" t="s">
        <v>73</v>
      </c>
      <c r="J85" s="101"/>
    </row>
    <row r="86" spans="1:12" ht="16.5" thickBot="1" x14ac:dyDescent="0.3">
      <c r="A86" s="5">
        <v>1</v>
      </c>
      <c r="B86" s="100">
        <v>2</v>
      </c>
      <c r="C86" s="101"/>
      <c r="D86" s="100">
        <v>3</v>
      </c>
      <c r="E86" s="101"/>
      <c r="F86" s="100">
        <v>4</v>
      </c>
      <c r="G86" s="101"/>
      <c r="H86" s="6">
        <v>5</v>
      </c>
      <c r="I86" s="100">
        <v>6</v>
      </c>
      <c r="J86" s="101"/>
    </row>
    <row r="87" spans="1:12" ht="16.5" thickBot="1" x14ac:dyDescent="0.3">
      <c r="A87" s="12">
        <v>1</v>
      </c>
      <c r="B87" s="102" t="s">
        <v>91</v>
      </c>
      <c r="C87" s="104"/>
      <c r="D87" s="149">
        <f>I87/F87</f>
        <v>8.4528888888888893</v>
      </c>
      <c r="E87" s="150"/>
      <c r="F87" s="149">
        <v>9000</v>
      </c>
      <c r="G87" s="150"/>
      <c r="H87" s="28"/>
      <c r="I87" s="149">
        <v>76076</v>
      </c>
      <c r="J87" s="150"/>
    </row>
    <row r="88" spans="1:12" ht="16.5" thickBot="1" x14ac:dyDescent="0.3">
      <c r="A88" s="12">
        <v>2</v>
      </c>
      <c r="B88" s="102" t="s">
        <v>92</v>
      </c>
      <c r="C88" s="104"/>
      <c r="D88" s="149"/>
      <c r="E88" s="150"/>
      <c r="F88" s="149"/>
      <c r="G88" s="150"/>
      <c r="H88" s="28"/>
      <c r="I88" s="149"/>
      <c r="J88" s="150"/>
    </row>
    <row r="89" spans="1:12" ht="16.5" thickBot="1" x14ac:dyDescent="0.3">
      <c r="A89" s="12">
        <v>3</v>
      </c>
      <c r="B89" s="102" t="s">
        <v>93</v>
      </c>
      <c r="C89" s="104"/>
      <c r="D89" s="149">
        <f>I89/F89</f>
        <v>15.6</v>
      </c>
      <c r="E89" s="150"/>
      <c r="F89" s="149">
        <v>8000</v>
      </c>
      <c r="G89" s="150"/>
      <c r="H89" s="28"/>
      <c r="I89" s="151">
        <v>124800</v>
      </c>
      <c r="J89" s="152"/>
    </row>
    <row r="90" spans="1:12" ht="16.5" thickBot="1" x14ac:dyDescent="0.3">
      <c r="A90" s="12">
        <v>4</v>
      </c>
      <c r="B90" s="102" t="s">
        <v>120</v>
      </c>
      <c r="C90" s="104"/>
      <c r="D90" s="61"/>
      <c r="E90" s="62"/>
      <c r="F90" s="63"/>
      <c r="G90" s="64"/>
      <c r="H90" s="28"/>
      <c r="I90" s="151">
        <v>4011.09</v>
      </c>
      <c r="J90" s="152"/>
    </row>
    <row r="91" spans="1:12" ht="16.5" thickBot="1" x14ac:dyDescent="0.3">
      <c r="A91" s="12">
        <v>5</v>
      </c>
      <c r="B91" s="102" t="s">
        <v>123</v>
      </c>
      <c r="C91" s="104"/>
      <c r="D91" s="149">
        <f t="shared" ref="D91" si="1">I91/F91</f>
        <v>0</v>
      </c>
      <c r="E91" s="150"/>
      <c r="F91" s="151">
        <v>30.72</v>
      </c>
      <c r="G91" s="152"/>
      <c r="H91" s="28"/>
      <c r="I91" s="151"/>
      <c r="J91" s="152"/>
    </row>
    <row r="92" spans="1:12" ht="16.5" customHeight="1" thickBot="1" x14ac:dyDescent="0.3">
      <c r="A92" s="102" t="s">
        <v>42</v>
      </c>
      <c r="B92" s="103"/>
      <c r="C92" s="104"/>
      <c r="D92" s="149" t="s">
        <v>13</v>
      </c>
      <c r="E92" s="150"/>
      <c r="F92" s="149" t="s">
        <v>13</v>
      </c>
      <c r="G92" s="150"/>
      <c r="H92" s="29" t="s">
        <v>13</v>
      </c>
      <c r="I92" s="149">
        <f>SUM(I87:J91)</f>
        <v>204887.09</v>
      </c>
      <c r="J92" s="150"/>
    </row>
    <row r="93" spans="1:12" ht="43.5" customHeight="1" thickBot="1" x14ac:dyDescent="0.3">
      <c r="A93" s="153" t="s">
        <v>74</v>
      </c>
      <c r="B93" s="153"/>
      <c r="C93" s="153"/>
      <c r="D93" s="153"/>
      <c r="E93" s="153"/>
      <c r="F93" s="153"/>
      <c r="G93" s="153"/>
      <c r="H93" s="153"/>
      <c r="I93" s="153"/>
      <c r="J93" s="153"/>
    </row>
    <row r="94" spans="1:12" ht="52.5" customHeight="1" thickBot="1" x14ac:dyDescent="0.3">
      <c r="A94" s="3" t="s">
        <v>4</v>
      </c>
      <c r="B94" s="100" t="s">
        <v>45</v>
      </c>
      <c r="C94" s="105"/>
      <c r="D94" s="105"/>
      <c r="E94" s="101"/>
      <c r="F94" s="100" t="s">
        <v>75</v>
      </c>
      <c r="G94" s="101"/>
      <c r="H94" s="10" t="s">
        <v>76</v>
      </c>
      <c r="I94" s="100" t="s">
        <v>77</v>
      </c>
      <c r="J94" s="101"/>
    </row>
    <row r="95" spans="1:12" ht="16.5" thickBot="1" x14ac:dyDescent="0.3">
      <c r="A95" s="5">
        <v>1</v>
      </c>
      <c r="B95" s="100">
        <v>2</v>
      </c>
      <c r="C95" s="105"/>
      <c r="D95" s="105"/>
      <c r="E95" s="101"/>
      <c r="F95" s="100">
        <v>3</v>
      </c>
      <c r="G95" s="101"/>
      <c r="H95" s="6">
        <v>4</v>
      </c>
      <c r="I95" s="100">
        <v>5</v>
      </c>
      <c r="J95" s="101"/>
    </row>
    <row r="96" spans="1:12" ht="16.5" customHeight="1" thickBot="1" x14ac:dyDescent="0.3">
      <c r="A96" s="5">
        <v>1</v>
      </c>
      <c r="B96" s="102" t="s">
        <v>78</v>
      </c>
      <c r="C96" s="146"/>
      <c r="D96" s="146"/>
      <c r="E96" s="147"/>
      <c r="F96" s="100" t="s">
        <v>107</v>
      </c>
      <c r="G96" s="101"/>
      <c r="H96" s="11">
        <v>12</v>
      </c>
      <c r="I96" s="100">
        <v>12264</v>
      </c>
      <c r="J96" s="101"/>
      <c r="L96" s="59"/>
    </row>
    <row r="97" spans="1:10" ht="16.5" customHeight="1" thickBot="1" x14ac:dyDescent="0.3">
      <c r="A97" s="5">
        <v>2</v>
      </c>
      <c r="B97" s="102" t="s">
        <v>79</v>
      </c>
      <c r="C97" s="146"/>
      <c r="D97" s="146"/>
      <c r="E97" s="147"/>
      <c r="F97" s="100" t="s">
        <v>107</v>
      </c>
      <c r="G97" s="101"/>
      <c r="H97" s="6">
        <v>12</v>
      </c>
      <c r="I97" s="100">
        <v>12000</v>
      </c>
      <c r="J97" s="101"/>
    </row>
    <row r="98" spans="1:10" ht="16.5" customHeight="1" thickBot="1" x14ac:dyDescent="0.3">
      <c r="A98" s="5">
        <v>3</v>
      </c>
      <c r="B98" s="102" t="s">
        <v>80</v>
      </c>
      <c r="C98" s="146"/>
      <c r="D98" s="146"/>
      <c r="E98" s="147"/>
      <c r="F98" s="100" t="s">
        <v>107</v>
      </c>
      <c r="G98" s="101"/>
      <c r="H98" s="6">
        <v>12</v>
      </c>
      <c r="I98" s="100">
        <v>4500</v>
      </c>
      <c r="J98" s="101"/>
    </row>
    <row r="99" spans="1:10" ht="16.5" customHeight="1" thickBot="1" x14ac:dyDescent="0.3">
      <c r="A99" s="5">
        <v>4</v>
      </c>
      <c r="B99" s="143" t="s">
        <v>94</v>
      </c>
      <c r="C99" s="144"/>
      <c r="D99" s="144"/>
      <c r="E99" s="145"/>
      <c r="F99" s="100" t="s">
        <v>107</v>
      </c>
      <c r="G99" s="101"/>
      <c r="H99" s="19">
        <v>12</v>
      </c>
      <c r="I99" s="127">
        <v>33600</v>
      </c>
      <c r="J99" s="128"/>
    </row>
    <row r="100" spans="1:10" ht="16.5" customHeight="1" thickBot="1" x14ac:dyDescent="0.3">
      <c r="A100" s="5">
        <v>5</v>
      </c>
      <c r="B100" s="136" t="s">
        <v>108</v>
      </c>
      <c r="C100" s="136"/>
      <c r="D100" s="136"/>
      <c r="E100" s="141"/>
      <c r="F100" s="100" t="s">
        <v>107</v>
      </c>
      <c r="G100" s="101"/>
      <c r="H100" s="19">
        <v>12</v>
      </c>
      <c r="I100" s="127">
        <v>33630</v>
      </c>
      <c r="J100" s="128"/>
    </row>
    <row r="101" spans="1:10" ht="16.5" customHeight="1" thickBot="1" x14ac:dyDescent="0.3">
      <c r="A101" s="5">
        <v>6</v>
      </c>
      <c r="B101" s="135" t="s">
        <v>114</v>
      </c>
      <c r="C101" s="136"/>
      <c r="D101" s="136"/>
      <c r="E101" s="137"/>
      <c r="F101" s="138" t="s">
        <v>107</v>
      </c>
      <c r="G101" s="119"/>
      <c r="H101" s="19">
        <v>12</v>
      </c>
      <c r="I101" s="127">
        <v>4200</v>
      </c>
      <c r="J101" s="128"/>
    </row>
    <row r="102" spans="1:10" ht="16.5" customHeight="1" thickBot="1" x14ac:dyDescent="0.3">
      <c r="A102" s="5">
        <v>7</v>
      </c>
      <c r="B102" s="132" t="s">
        <v>115</v>
      </c>
      <c r="C102" s="133"/>
      <c r="D102" s="133"/>
      <c r="E102" s="134"/>
      <c r="F102" s="129" t="s">
        <v>107</v>
      </c>
      <c r="G102" s="128"/>
      <c r="H102" s="19">
        <v>12</v>
      </c>
      <c r="I102" s="127"/>
      <c r="J102" s="128"/>
    </row>
    <row r="103" spans="1:10" ht="16.5" customHeight="1" thickBot="1" x14ac:dyDescent="0.3">
      <c r="A103" s="56">
        <v>8</v>
      </c>
      <c r="B103" s="132" t="s">
        <v>116</v>
      </c>
      <c r="C103" s="133"/>
      <c r="D103" s="133"/>
      <c r="E103" s="134"/>
      <c r="F103" s="130" t="s">
        <v>107</v>
      </c>
      <c r="G103" s="131"/>
      <c r="H103" s="19">
        <v>12</v>
      </c>
      <c r="I103" s="127">
        <v>1500</v>
      </c>
      <c r="J103" s="128"/>
    </row>
    <row r="104" spans="1:10" ht="16.5" customHeight="1" thickBot="1" x14ac:dyDescent="0.3">
      <c r="A104" s="56">
        <v>9</v>
      </c>
      <c r="B104" s="132" t="s">
        <v>126</v>
      </c>
      <c r="C104" s="133"/>
      <c r="D104" s="133"/>
      <c r="E104" s="134"/>
      <c r="F104" s="130" t="s">
        <v>107</v>
      </c>
      <c r="G104" s="131"/>
      <c r="H104" s="19">
        <v>12</v>
      </c>
      <c r="I104" s="127"/>
      <c r="J104" s="128"/>
    </row>
    <row r="105" spans="1:10" ht="16.5" customHeight="1" thickBot="1" x14ac:dyDescent="0.3">
      <c r="A105" s="129" t="s">
        <v>42</v>
      </c>
      <c r="B105" s="139"/>
      <c r="C105" s="139"/>
      <c r="D105" s="139"/>
      <c r="E105" s="140"/>
      <c r="F105" s="127" t="s">
        <v>13</v>
      </c>
      <c r="G105" s="140"/>
      <c r="H105" s="19" t="s">
        <v>13</v>
      </c>
      <c r="I105" s="127">
        <f>SUM(I96:J104)</f>
        <v>101694</v>
      </c>
      <c r="J105" s="128"/>
    </row>
    <row r="106" spans="1:10" ht="16.5" customHeight="1" x14ac:dyDescent="0.25">
      <c r="A106" s="18"/>
      <c r="B106" s="18"/>
      <c r="C106" s="18"/>
      <c r="D106" s="18"/>
      <c r="E106" s="18"/>
      <c r="F106" s="18"/>
      <c r="G106" s="18"/>
      <c r="H106" s="18"/>
      <c r="I106" s="18"/>
      <c r="J106" s="18"/>
    </row>
    <row r="107" spans="1:10" ht="18" thickBot="1" x14ac:dyDescent="0.3">
      <c r="A107" s="142" t="s">
        <v>81</v>
      </c>
      <c r="B107" s="142"/>
      <c r="C107" s="142"/>
      <c r="D107" s="142"/>
      <c r="E107" s="142"/>
      <c r="F107" s="142"/>
      <c r="G107" s="142"/>
      <c r="H107" s="142"/>
      <c r="I107" s="142"/>
      <c r="J107" s="142"/>
    </row>
    <row r="108" spans="1:10" ht="32.25" thickBot="1" x14ac:dyDescent="0.3">
      <c r="A108" s="3" t="s">
        <v>4</v>
      </c>
      <c r="B108" s="100" t="s">
        <v>45</v>
      </c>
      <c r="C108" s="105"/>
      <c r="D108" s="105"/>
      <c r="E108" s="101"/>
      <c r="F108" s="100" t="s">
        <v>82</v>
      </c>
      <c r="G108" s="101"/>
      <c r="H108" s="100" t="s">
        <v>83</v>
      </c>
      <c r="I108" s="101"/>
    </row>
    <row r="109" spans="1:10" ht="16.5" thickBot="1" x14ac:dyDescent="0.3">
      <c r="A109" s="5">
        <v>1</v>
      </c>
      <c r="B109" s="100">
        <v>2</v>
      </c>
      <c r="C109" s="105"/>
      <c r="D109" s="105"/>
      <c r="E109" s="101"/>
      <c r="F109" s="100">
        <v>3</v>
      </c>
      <c r="G109" s="101"/>
      <c r="H109" s="100">
        <v>4</v>
      </c>
      <c r="I109" s="101"/>
    </row>
    <row r="110" spans="1:10" ht="16.5" thickBot="1" x14ac:dyDescent="0.3">
      <c r="A110" s="12">
        <v>1</v>
      </c>
      <c r="B110" s="102" t="s">
        <v>84</v>
      </c>
      <c r="C110" s="103"/>
      <c r="D110" s="103"/>
      <c r="E110" s="104"/>
      <c r="F110" s="100" t="s">
        <v>85</v>
      </c>
      <c r="G110" s="101"/>
      <c r="H110" s="100">
        <v>40471.199999999997</v>
      </c>
      <c r="I110" s="101"/>
    </row>
    <row r="111" spans="1:10" ht="16.5" thickBot="1" x14ac:dyDescent="0.3">
      <c r="A111" s="12">
        <v>2</v>
      </c>
      <c r="B111" s="102" t="s">
        <v>95</v>
      </c>
      <c r="C111" s="103"/>
      <c r="D111" s="103"/>
      <c r="E111" s="104"/>
      <c r="F111" s="100" t="s">
        <v>85</v>
      </c>
      <c r="G111" s="101"/>
      <c r="H111" s="100">
        <v>11000</v>
      </c>
      <c r="I111" s="101"/>
    </row>
    <row r="112" spans="1:10" ht="16.5" thickBot="1" x14ac:dyDescent="0.3">
      <c r="A112" s="60">
        <v>3</v>
      </c>
      <c r="B112" s="103" t="s">
        <v>118</v>
      </c>
      <c r="C112" s="103"/>
      <c r="D112" s="103"/>
      <c r="E112" s="104"/>
      <c r="F112" s="11"/>
      <c r="G112" s="4"/>
      <c r="H112" s="100">
        <v>1.2</v>
      </c>
      <c r="I112" s="101"/>
    </row>
    <row r="113" spans="1:13" ht="16.5" thickBot="1" x14ac:dyDescent="0.3">
      <c r="A113" s="60">
        <v>4</v>
      </c>
      <c r="B113" s="105" t="s">
        <v>125</v>
      </c>
      <c r="C113" s="105"/>
      <c r="D113" s="105"/>
      <c r="E113" s="101"/>
      <c r="F113" s="11"/>
      <c r="G113" s="4"/>
      <c r="H113" s="100">
        <v>28470</v>
      </c>
      <c r="I113" s="101"/>
    </row>
    <row r="114" spans="1:13" ht="16.5" customHeight="1" thickBot="1" x14ac:dyDescent="0.3">
      <c r="A114" s="102" t="s">
        <v>42</v>
      </c>
      <c r="B114" s="103"/>
      <c r="C114" s="103"/>
      <c r="D114" s="103"/>
      <c r="E114" s="104"/>
      <c r="F114" s="100" t="s">
        <v>85</v>
      </c>
      <c r="G114" s="101"/>
      <c r="H114" s="100">
        <f>SUM(H110:I113)</f>
        <v>79942.399999999994</v>
      </c>
      <c r="I114" s="101"/>
    </row>
    <row r="115" spans="1:13" ht="16.5" customHeight="1" x14ac:dyDescent="0.25">
      <c r="A115" s="20"/>
      <c r="B115" s="20"/>
      <c r="C115" s="20"/>
      <c r="D115" s="20"/>
      <c r="E115" s="20"/>
      <c r="F115" s="18"/>
      <c r="G115" s="18"/>
      <c r="H115" s="18"/>
      <c r="I115" s="18"/>
    </row>
    <row r="116" spans="1:13" ht="35.25" customHeight="1" thickBot="1" x14ac:dyDescent="0.3">
      <c r="A116" s="148" t="s">
        <v>86</v>
      </c>
      <c r="B116" s="148"/>
      <c r="C116" s="148"/>
      <c r="D116" s="148"/>
      <c r="E116" s="148"/>
      <c r="F116" s="148"/>
      <c r="G116" s="148"/>
      <c r="H116" s="148"/>
      <c r="I116" s="148"/>
      <c r="J116" s="148"/>
    </row>
    <row r="117" spans="1:13" ht="32.25" thickBot="1" x14ac:dyDescent="0.3">
      <c r="A117" s="3" t="s">
        <v>4</v>
      </c>
      <c r="B117" s="100" t="s">
        <v>17</v>
      </c>
      <c r="C117" s="105"/>
      <c r="D117" s="105"/>
      <c r="E117" s="101"/>
      <c r="F117" s="4" t="s">
        <v>87</v>
      </c>
      <c r="G117" s="100" t="s">
        <v>88</v>
      </c>
      <c r="H117" s="101"/>
      <c r="I117" s="100" t="s">
        <v>48</v>
      </c>
      <c r="J117" s="101"/>
    </row>
    <row r="118" spans="1:13" ht="16.5" thickBot="1" x14ac:dyDescent="0.3">
      <c r="A118" s="5"/>
      <c r="B118" s="100">
        <v>1</v>
      </c>
      <c r="C118" s="105"/>
      <c r="D118" s="105"/>
      <c r="E118" s="101"/>
      <c r="F118" s="6">
        <v>2</v>
      </c>
      <c r="G118" s="100">
        <v>3</v>
      </c>
      <c r="H118" s="101"/>
      <c r="I118" s="100">
        <v>4</v>
      </c>
      <c r="J118" s="101"/>
    </row>
    <row r="119" spans="1:13" ht="16.149999999999999" hidden="1" thickBot="1" x14ac:dyDescent="0.35">
      <c r="A119" s="12">
        <v>1</v>
      </c>
      <c r="B119" s="102" t="s">
        <v>89</v>
      </c>
      <c r="C119" s="103"/>
      <c r="D119" s="103"/>
      <c r="E119" s="104"/>
      <c r="F119" s="13"/>
      <c r="G119" s="120"/>
      <c r="H119" s="121"/>
      <c r="I119" s="100">
        <v>0</v>
      </c>
      <c r="J119" s="101"/>
    </row>
    <row r="120" spans="1:13" ht="16.5" thickBot="1" x14ac:dyDescent="0.3">
      <c r="A120" s="51">
        <v>1</v>
      </c>
      <c r="B120" s="110" t="s">
        <v>90</v>
      </c>
      <c r="C120" s="111"/>
      <c r="D120" s="111"/>
      <c r="E120" s="112"/>
      <c r="F120" s="52"/>
      <c r="G120" s="116"/>
      <c r="H120" s="117"/>
      <c r="I120" s="118">
        <v>231460.13</v>
      </c>
      <c r="J120" s="119"/>
      <c r="K120" s="69"/>
    </row>
    <row r="121" spans="1:13" ht="15.6" customHeight="1" x14ac:dyDescent="0.25">
      <c r="A121" s="53">
        <v>2</v>
      </c>
      <c r="B121" s="110" t="s">
        <v>127</v>
      </c>
      <c r="C121" s="111"/>
      <c r="D121" s="111"/>
      <c r="E121" s="112"/>
      <c r="F121" s="54"/>
      <c r="G121" s="55"/>
      <c r="H121" s="55"/>
      <c r="I121" s="125">
        <v>102559.87</v>
      </c>
      <c r="J121" s="126"/>
      <c r="L121" s="69"/>
    </row>
    <row r="122" spans="1:13" ht="15.75" x14ac:dyDescent="0.25">
      <c r="A122" s="51">
        <v>3</v>
      </c>
      <c r="B122" s="122" t="s">
        <v>112</v>
      </c>
      <c r="C122" s="123"/>
      <c r="D122" s="123"/>
      <c r="E122" s="124"/>
      <c r="F122" s="54"/>
      <c r="G122" s="55"/>
      <c r="H122" s="55"/>
      <c r="I122" s="125"/>
      <c r="J122" s="126"/>
    </row>
    <row r="123" spans="1:13" ht="15.75" x14ac:dyDescent="0.25">
      <c r="A123" s="53">
        <v>4</v>
      </c>
      <c r="B123" s="122" t="s">
        <v>124</v>
      </c>
      <c r="C123" s="123"/>
      <c r="D123" s="123"/>
      <c r="E123" s="124"/>
      <c r="F123" s="54"/>
      <c r="G123" s="55"/>
      <c r="H123" s="55"/>
      <c r="I123" s="125">
        <v>10169.5</v>
      </c>
      <c r="J123" s="126"/>
    </row>
    <row r="124" spans="1:13" ht="16.5" customHeight="1" thickBot="1" x14ac:dyDescent="0.3">
      <c r="A124" s="113" t="s">
        <v>42</v>
      </c>
      <c r="B124" s="114"/>
      <c r="C124" s="114"/>
      <c r="D124" s="114"/>
      <c r="E124" s="115"/>
      <c r="F124" s="13"/>
      <c r="G124" s="108" t="s">
        <v>13</v>
      </c>
      <c r="H124" s="109"/>
      <c r="I124" s="108">
        <f>SUM(I119:J123)</f>
        <v>344189.5</v>
      </c>
      <c r="J124" s="109"/>
      <c r="L124" s="78"/>
      <c r="M124" s="79"/>
    </row>
    <row r="125" spans="1:13" ht="15.75" thickBot="1" x14ac:dyDescent="0.3"/>
    <row r="126" spans="1:13" ht="15.75" thickBot="1" x14ac:dyDescent="0.3">
      <c r="A126" s="57"/>
      <c r="B126" s="58" t="s">
        <v>117</v>
      </c>
      <c r="C126" s="58"/>
      <c r="D126" s="58"/>
      <c r="E126" s="58"/>
      <c r="F126" s="58"/>
      <c r="G126" s="58"/>
      <c r="H126" s="58"/>
      <c r="I126" s="106"/>
      <c r="J126" s="107"/>
    </row>
    <row r="129" spans="2:13" x14ac:dyDescent="0.25">
      <c r="B129" s="186" t="s">
        <v>12</v>
      </c>
      <c r="C129" s="186"/>
      <c r="D129" s="186"/>
      <c r="J129" s="59">
        <f>J18+I29+I50+J58+I68+J77+I92+I105+H114+I124+I126</f>
        <v>3586504.82</v>
      </c>
      <c r="L129" s="59"/>
      <c r="M129" s="59"/>
    </row>
    <row r="130" spans="2:13" x14ac:dyDescent="0.25">
      <c r="J130" s="225">
        <v>3586504.82</v>
      </c>
      <c r="K130" s="68"/>
      <c r="L130" s="225"/>
      <c r="M130" s="226"/>
    </row>
    <row r="131" spans="2:13" x14ac:dyDescent="0.25">
      <c r="J131" s="59">
        <f>J129-J130</f>
        <v>0</v>
      </c>
    </row>
  </sheetData>
  <mergeCells count="257">
    <mergeCell ref="B129:D129"/>
    <mergeCell ref="A18:B18"/>
    <mergeCell ref="A20:J20"/>
    <mergeCell ref="A23:J23"/>
    <mergeCell ref="B24:D24"/>
    <mergeCell ref="E24:F24"/>
    <mergeCell ref="B25:D25"/>
    <mergeCell ref="E25:F25"/>
    <mergeCell ref="I24:J24"/>
    <mergeCell ref="I29:J29"/>
    <mergeCell ref="E29:F29"/>
    <mergeCell ref="A29:D29"/>
    <mergeCell ref="A38:A39"/>
    <mergeCell ref="B38:F38"/>
    <mergeCell ref="B39:F39"/>
    <mergeCell ref="I25:J25"/>
    <mergeCell ref="B26:D26"/>
    <mergeCell ref="B27:D27"/>
    <mergeCell ref="E26:F26"/>
    <mergeCell ref="E27:F27"/>
    <mergeCell ref="I26:J26"/>
    <mergeCell ref="I27:J27"/>
    <mergeCell ref="B28:D28"/>
    <mergeCell ref="E28:F28"/>
    <mergeCell ref="A1:J1"/>
    <mergeCell ref="A2:J2"/>
    <mergeCell ref="A3:J3"/>
    <mergeCell ref="A5:J5"/>
    <mergeCell ref="A6:J6"/>
    <mergeCell ref="A9:J9"/>
    <mergeCell ref="A10:A12"/>
    <mergeCell ref="B10:B12"/>
    <mergeCell ref="C10:C12"/>
    <mergeCell ref="D10:G10"/>
    <mergeCell ref="I10:I12"/>
    <mergeCell ref="H4:J4"/>
    <mergeCell ref="J10:J12"/>
    <mergeCell ref="D11:D12"/>
    <mergeCell ref="E11:G11"/>
    <mergeCell ref="I28:J28"/>
    <mergeCell ref="B40:F40"/>
    <mergeCell ref="G37:H37"/>
    <mergeCell ref="I37:J37"/>
    <mergeCell ref="G38:H39"/>
    <mergeCell ref="I38:J39"/>
    <mergeCell ref="G40:H40"/>
    <mergeCell ref="I40:J40"/>
    <mergeCell ref="A43:A44"/>
    <mergeCell ref="A31:J31"/>
    <mergeCell ref="A34:J34"/>
    <mergeCell ref="G35:H35"/>
    <mergeCell ref="I35:J35"/>
    <mergeCell ref="B35:F35"/>
    <mergeCell ref="B37:F37"/>
    <mergeCell ref="B43:F43"/>
    <mergeCell ref="B44:F44"/>
    <mergeCell ref="G43:H44"/>
    <mergeCell ref="I43:J44"/>
    <mergeCell ref="B45:F45"/>
    <mergeCell ref="G45:H45"/>
    <mergeCell ref="I45:J45"/>
    <mergeCell ref="B41:F41"/>
    <mergeCell ref="G41:H41"/>
    <mergeCell ref="I41:J41"/>
    <mergeCell ref="B42:F42"/>
    <mergeCell ref="G42:H42"/>
    <mergeCell ref="I42:J42"/>
    <mergeCell ref="B48:F48"/>
    <mergeCell ref="G48:H48"/>
    <mergeCell ref="I48:J48"/>
    <mergeCell ref="B49:F49"/>
    <mergeCell ref="G49:H49"/>
    <mergeCell ref="I49:J49"/>
    <mergeCell ref="B46:F46"/>
    <mergeCell ref="G46:H46"/>
    <mergeCell ref="I46:J46"/>
    <mergeCell ref="B47:F47"/>
    <mergeCell ref="G47:H47"/>
    <mergeCell ref="I47:J47"/>
    <mergeCell ref="A50:F50"/>
    <mergeCell ref="A60:J60"/>
    <mergeCell ref="B64:D64"/>
    <mergeCell ref="E64:F64"/>
    <mergeCell ref="G64:H64"/>
    <mergeCell ref="I64:J64"/>
    <mergeCell ref="B65:D65"/>
    <mergeCell ref="E65:F65"/>
    <mergeCell ref="G65:H65"/>
    <mergeCell ref="F56:G56"/>
    <mergeCell ref="H56:I56"/>
    <mergeCell ref="B57:E57"/>
    <mergeCell ref="F57:G57"/>
    <mergeCell ref="H57:I57"/>
    <mergeCell ref="F58:G58"/>
    <mergeCell ref="H58:I58"/>
    <mergeCell ref="A58:E58"/>
    <mergeCell ref="G50:H50"/>
    <mergeCell ref="I50:J50"/>
    <mergeCell ref="A52:J52"/>
    <mergeCell ref="B55:E55"/>
    <mergeCell ref="F55:G55"/>
    <mergeCell ref="H55:I55"/>
    <mergeCell ref="B56:E56"/>
    <mergeCell ref="B76:D76"/>
    <mergeCell ref="F76:G76"/>
    <mergeCell ref="H76:I76"/>
    <mergeCell ref="I65:J65"/>
    <mergeCell ref="B66:D66"/>
    <mergeCell ref="E66:F66"/>
    <mergeCell ref="G66:H66"/>
    <mergeCell ref="I66:J66"/>
    <mergeCell ref="B67:D67"/>
    <mergeCell ref="E67:F67"/>
    <mergeCell ref="G67:H67"/>
    <mergeCell ref="I67:J67"/>
    <mergeCell ref="A70:J70"/>
    <mergeCell ref="A73:J73"/>
    <mergeCell ref="B74:D74"/>
    <mergeCell ref="F74:G74"/>
    <mergeCell ref="H74:I74"/>
    <mergeCell ref="B75:D75"/>
    <mergeCell ref="F75:G75"/>
    <mergeCell ref="G68:H68"/>
    <mergeCell ref="I68:J68"/>
    <mergeCell ref="E68:F68"/>
    <mergeCell ref="A68:D68"/>
    <mergeCell ref="H75:I75"/>
    <mergeCell ref="I86:J86"/>
    <mergeCell ref="F85:G85"/>
    <mergeCell ref="D85:E85"/>
    <mergeCell ref="B85:C85"/>
    <mergeCell ref="B86:C86"/>
    <mergeCell ref="D86:E86"/>
    <mergeCell ref="F86:G86"/>
    <mergeCell ref="D87:E87"/>
    <mergeCell ref="D88:E88"/>
    <mergeCell ref="F87:G87"/>
    <mergeCell ref="F88:G88"/>
    <mergeCell ref="B87:C87"/>
    <mergeCell ref="I87:J87"/>
    <mergeCell ref="I88:J88"/>
    <mergeCell ref="B88:C88"/>
    <mergeCell ref="B82:D82"/>
    <mergeCell ref="E82:F82"/>
    <mergeCell ref="G82:H82"/>
    <mergeCell ref="I82:J82"/>
    <mergeCell ref="I83:J83"/>
    <mergeCell ref="E83:F83"/>
    <mergeCell ref="G83:H83"/>
    <mergeCell ref="A83:D83"/>
    <mergeCell ref="I85:J85"/>
    <mergeCell ref="F77:G77"/>
    <mergeCell ref="H77:I77"/>
    <mergeCell ref="B77:D77"/>
    <mergeCell ref="A79:J79"/>
    <mergeCell ref="I80:J80"/>
    <mergeCell ref="I81:J81"/>
    <mergeCell ref="G80:H80"/>
    <mergeCell ref="G81:H81"/>
    <mergeCell ref="E80:F80"/>
    <mergeCell ref="E81:F81"/>
    <mergeCell ref="B80:D80"/>
    <mergeCell ref="B81:D81"/>
    <mergeCell ref="I92:J92"/>
    <mergeCell ref="I94:J94"/>
    <mergeCell ref="I95:J95"/>
    <mergeCell ref="I96:J96"/>
    <mergeCell ref="I89:J89"/>
    <mergeCell ref="I91:J91"/>
    <mergeCell ref="D89:E89"/>
    <mergeCell ref="D91:E91"/>
    <mergeCell ref="F89:G89"/>
    <mergeCell ref="B94:E94"/>
    <mergeCell ref="B95:E95"/>
    <mergeCell ref="F91:G91"/>
    <mergeCell ref="F92:G92"/>
    <mergeCell ref="D92:E92"/>
    <mergeCell ref="A92:C92"/>
    <mergeCell ref="F94:G94"/>
    <mergeCell ref="F95:G95"/>
    <mergeCell ref="A93:J93"/>
    <mergeCell ref="B90:C90"/>
    <mergeCell ref="I90:J90"/>
    <mergeCell ref="B89:C89"/>
    <mergeCell ref="B91:C91"/>
    <mergeCell ref="A116:J116"/>
    <mergeCell ref="I117:J117"/>
    <mergeCell ref="B117:E117"/>
    <mergeCell ref="G117:H117"/>
    <mergeCell ref="F111:G111"/>
    <mergeCell ref="F114:G114"/>
    <mergeCell ref="B112:E112"/>
    <mergeCell ref="H112:I112"/>
    <mergeCell ref="I101:J101"/>
    <mergeCell ref="F109:G109"/>
    <mergeCell ref="H109:I109"/>
    <mergeCell ref="B110:E110"/>
    <mergeCell ref="B111:E111"/>
    <mergeCell ref="F110:G110"/>
    <mergeCell ref="B113:E113"/>
    <mergeCell ref="H113:I113"/>
    <mergeCell ref="B104:E104"/>
    <mergeCell ref="F104:G104"/>
    <mergeCell ref="I104:J104"/>
    <mergeCell ref="A105:E105"/>
    <mergeCell ref="F105:G105"/>
    <mergeCell ref="B100:E100"/>
    <mergeCell ref="F100:G100"/>
    <mergeCell ref="F108:G108"/>
    <mergeCell ref="H108:I108"/>
    <mergeCell ref="B109:E109"/>
    <mergeCell ref="A107:J107"/>
    <mergeCell ref="I97:J97"/>
    <mergeCell ref="I98:J98"/>
    <mergeCell ref="I105:J105"/>
    <mergeCell ref="B99:E99"/>
    <mergeCell ref="F99:G99"/>
    <mergeCell ref="I99:J99"/>
    <mergeCell ref="B97:E97"/>
    <mergeCell ref="B98:E98"/>
    <mergeCell ref="F97:G97"/>
    <mergeCell ref="F98:G98"/>
    <mergeCell ref="F96:G96"/>
    <mergeCell ref="I102:J102"/>
    <mergeCell ref="I103:J103"/>
    <mergeCell ref="F102:G102"/>
    <mergeCell ref="F103:G103"/>
    <mergeCell ref="B102:E102"/>
    <mergeCell ref="B103:E103"/>
    <mergeCell ref="I100:J100"/>
    <mergeCell ref="B101:E101"/>
    <mergeCell ref="F101:G101"/>
    <mergeCell ref="B96:E96"/>
    <mergeCell ref="H110:I110"/>
    <mergeCell ref="H111:I111"/>
    <mergeCell ref="H114:I114"/>
    <mergeCell ref="A114:E114"/>
    <mergeCell ref="B108:E108"/>
    <mergeCell ref="I126:J126"/>
    <mergeCell ref="I124:J124"/>
    <mergeCell ref="B119:E119"/>
    <mergeCell ref="B120:E120"/>
    <mergeCell ref="A124:E124"/>
    <mergeCell ref="G124:H124"/>
    <mergeCell ref="G120:H120"/>
    <mergeCell ref="I120:J120"/>
    <mergeCell ref="I119:J119"/>
    <mergeCell ref="G119:H119"/>
    <mergeCell ref="B121:E121"/>
    <mergeCell ref="B122:E122"/>
    <mergeCell ref="B123:E123"/>
    <mergeCell ref="I121:J121"/>
    <mergeCell ref="I122:J122"/>
    <mergeCell ref="I123:J123"/>
    <mergeCell ref="B118:E118"/>
    <mergeCell ref="G118:H118"/>
    <mergeCell ref="I118:J118"/>
  </mergeCells>
  <pageMargins left="0.7" right="0.16" top="0.75" bottom="0.31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2"/>
  <sheetViews>
    <sheetView topLeftCell="A113" workbookViewId="0">
      <selection activeCell="N130" sqref="N130"/>
    </sheetView>
  </sheetViews>
  <sheetFormatPr defaultColWidth="9.140625" defaultRowHeight="15" x14ac:dyDescent="0.25"/>
  <cols>
    <col min="1" max="1" width="4.5703125" style="22" customWidth="1"/>
    <col min="2" max="2" width="15.7109375" style="22" customWidth="1"/>
    <col min="3" max="3" width="8" style="22" customWidth="1"/>
    <col min="4" max="4" width="11.42578125" style="22" bestFit="1" customWidth="1"/>
    <col min="5" max="5" width="9.7109375" style="22" bestFit="1" customWidth="1"/>
    <col min="6" max="7" width="9.28515625" style="22" bestFit="1" customWidth="1"/>
    <col min="8" max="8" width="9.28515625" style="22" customWidth="1"/>
    <col min="9" max="9" width="8.140625" style="22" customWidth="1"/>
    <col min="10" max="10" width="11.28515625" style="22" customWidth="1"/>
    <col min="11" max="11" width="11.5703125" style="22" customWidth="1"/>
    <col min="12" max="12" width="12" style="22" customWidth="1"/>
    <col min="13" max="16384" width="9.140625" style="22"/>
  </cols>
  <sheetData>
    <row r="1" spans="1:10" s="45" customFormat="1" ht="15.75" x14ac:dyDescent="0.25">
      <c r="A1" s="174" t="s">
        <v>0</v>
      </c>
      <c r="B1" s="174"/>
      <c r="C1" s="174"/>
      <c r="D1" s="174"/>
      <c r="E1" s="174"/>
      <c r="F1" s="174"/>
      <c r="G1" s="174"/>
      <c r="H1" s="174"/>
      <c r="I1" s="174"/>
      <c r="J1" s="174"/>
    </row>
    <row r="2" spans="1:10" s="45" customFormat="1" ht="15.75" x14ac:dyDescent="0.25">
      <c r="A2" s="175" t="s">
        <v>113</v>
      </c>
      <c r="B2" s="175"/>
      <c r="C2" s="175"/>
      <c r="D2" s="175"/>
      <c r="E2" s="175"/>
      <c r="F2" s="175"/>
      <c r="G2" s="175"/>
      <c r="H2" s="175"/>
      <c r="I2" s="175"/>
      <c r="J2" s="175"/>
    </row>
    <row r="3" spans="1:10" s="45" customFormat="1" ht="15.6" x14ac:dyDescent="0.3">
      <c r="A3" s="174" t="s">
        <v>121</v>
      </c>
      <c r="B3" s="174"/>
      <c r="C3" s="174"/>
      <c r="D3" s="174"/>
      <c r="E3" s="174"/>
      <c r="F3" s="174"/>
      <c r="G3" s="174"/>
      <c r="H3" s="174"/>
      <c r="I3" s="174"/>
      <c r="J3" s="174"/>
    </row>
    <row r="4" spans="1:10" s="45" customFormat="1" ht="15.75" x14ac:dyDescent="0.25">
      <c r="A4" s="46"/>
      <c r="H4" s="185" t="s">
        <v>142</v>
      </c>
      <c r="I4" s="185"/>
      <c r="J4" s="185"/>
    </row>
    <row r="5" spans="1:10" ht="39.75" customHeight="1" x14ac:dyDescent="0.25">
      <c r="A5" s="176" t="s">
        <v>122</v>
      </c>
      <c r="B5" s="176"/>
      <c r="C5" s="176"/>
      <c r="D5" s="176"/>
      <c r="E5" s="176"/>
      <c r="F5" s="176"/>
      <c r="G5" s="176"/>
      <c r="H5" s="176"/>
      <c r="I5" s="176"/>
      <c r="J5" s="176"/>
    </row>
    <row r="6" spans="1:10" s="45" customFormat="1" ht="15.75" x14ac:dyDescent="0.25">
      <c r="A6" s="177" t="s">
        <v>1</v>
      </c>
      <c r="B6" s="177"/>
      <c r="C6" s="177"/>
      <c r="D6" s="177"/>
      <c r="E6" s="177"/>
      <c r="F6" s="177"/>
      <c r="G6" s="177"/>
      <c r="H6" s="177"/>
      <c r="I6" s="177"/>
      <c r="J6" s="177"/>
    </row>
    <row r="7" spans="1:10" s="45" customFormat="1" ht="15.75" x14ac:dyDescent="0.25">
      <c r="A7" s="47" t="s">
        <v>2</v>
      </c>
    </row>
    <row r="8" spans="1:10" s="45" customFormat="1" ht="15.75" x14ac:dyDescent="0.25">
      <c r="A8" s="47" t="s">
        <v>105</v>
      </c>
    </row>
    <row r="9" spans="1:10" s="45" customFormat="1" ht="16.5" thickBot="1" x14ac:dyDescent="0.3">
      <c r="A9" s="178" t="s">
        <v>3</v>
      </c>
      <c r="B9" s="178"/>
      <c r="C9" s="178"/>
      <c r="D9" s="178"/>
      <c r="E9" s="178"/>
      <c r="F9" s="178"/>
      <c r="G9" s="178"/>
      <c r="H9" s="178"/>
      <c r="I9" s="178"/>
      <c r="J9" s="178"/>
    </row>
    <row r="10" spans="1:10" ht="30" customHeight="1" thickBot="1" x14ac:dyDescent="0.3">
      <c r="A10" s="179" t="s">
        <v>4</v>
      </c>
      <c r="B10" s="179" t="s">
        <v>5</v>
      </c>
      <c r="C10" s="179" t="s">
        <v>6</v>
      </c>
      <c r="D10" s="182" t="s">
        <v>7</v>
      </c>
      <c r="E10" s="183"/>
      <c r="F10" s="183"/>
      <c r="G10" s="184"/>
      <c r="H10" s="30" t="s">
        <v>100</v>
      </c>
      <c r="I10" s="179" t="s">
        <v>102</v>
      </c>
      <c r="J10" s="179" t="s">
        <v>103</v>
      </c>
    </row>
    <row r="11" spans="1:10" ht="15.75" customHeight="1" thickBot="1" x14ac:dyDescent="0.3">
      <c r="A11" s="180"/>
      <c r="B11" s="180"/>
      <c r="C11" s="180"/>
      <c r="D11" s="179" t="s">
        <v>8</v>
      </c>
      <c r="E11" s="182" t="s">
        <v>104</v>
      </c>
      <c r="F11" s="183"/>
      <c r="G11" s="184"/>
      <c r="H11" s="31" t="s">
        <v>101</v>
      </c>
      <c r="I11" s="180"/>
      <c r="J11" s="180"/>
    </row>
    <row r="12" spans="1:10" ht="62.25" customHeight="1" thickBot="1" x14ac:dyDescent="0.3">
      <c r="A12" s="181"/>
      <c r="B12" s="181"/>
      <c r="C12" s="181"/>
      <c r="D12" s="181"/>
      <c r="E12" s="32" t="s">
        <v>9</v>
      </c>
      <c r="F12" s="32" t="s">
        <v>10</v>
      </c>
      <c r="G12" s="32" t="s">
        <v>11</v>
      </c>
      <c r="H12" s="33"/>
      <c r="I12" s="181"/>
      <c r="J12" s="181"/>
    </row>
    <row r="13" spans="1:10" ht="14.45" thickBot="1" x14ac:dyDescent="0.3">
      <c r="A13" s="34">
        <v>1</v>
      </c>
      <c r="B13" s="32">
        <v>2</v>
      </c>
      <c r="C13" s="32">
        <v>3</v>
      </c>
      <c r="D13" s="32">
        <v>4</v>
      </c>
      <c r="E13" s="32">
        <v>5</v>
      </c>
      <c r="F13" s="32">
        <v>6</v>
      </c>
      <c r="G13" s="32">
        <v>7</v>
      </c>
      <c r="H13" s="32">
        <v>8</v>
      </c>
      <c r="I13" s="32">
        <v>9</v>
      </c>
      <c r="J13" s="32">
        <v>10</v>
      </c>
    </row>
    <row r="14" spans="1:10" ht="15.75" thickBot="1" x14ac:dyDescent="0.3">
      <c r="A14" s="35">
        <v>1</v>
      </c>
      <c r="B14" s="36" t="s">
        <v>96</v>
      </c>
      <c r="C14" s="37">
        <v>1</v>
      </c>
      <c r="D14" s="50">
        <v>28000</v>
      </c>
      <c r="E14" s="72">
        <v>25000</v>
      </c>
      <c r="F14" s="39"/>
      <c r="G14" s="38">
        <f>D14-E14-F14</f>
        <v>3000</v>
      </c>
      <c r="H14" s="40"/>
      <c r="I14" s="39">
        <v>280</v>
      </c>
      <c r="J14" s="41">
        <f>(C14*D14+I14)*12</f>
        <v>339360</v>
      </c>
    </row>
    <row r="15" spans="1:10" ht="36" customHeight="1" thickBot="1" x14ac:dyDescent="0.3">
      <c r="A15" s="35">
        <v>2</v>
      </c>
      <c r="B15" s="36" t="s">
        <v>97</v>
      </c>
      <c r="C15" s="70">
        <v>1</v>
      </c>
      <c r="D15" s="74">
        <v>32521.33</v>
      </c>
      <c r="E15" s="75">
        <v>18494</v>
      </c>
      <c r="F15" s="43">
        <v>1388</v>
      </c>
      <c r="G15" s="42">
        <f>D15-E15-F15</f>
        <v>12639.330000000002</v>
      </c>
      <c r="H15" s="44"/>
      <c r="I15" s="39">
        <v>323.3</v>
      </c>
      <c r="J15" s="41">
        <f>(C15*D15+I15)*12+0.26</f>
        <v>394135.82000000007</v>
      </c>
    </row>
    <row r="16" spans="1:10" ht="26.25" customHeight="1" thickBot="1" x14ac:dyDescent="0.3">
      <c r="A16" s="48">
        <v>3</v>
      </c>
      <c r="B16" s="49" t="s">
        <v>98</v>
      </c>
      <c r="C16" s="71">
        <v>1</v>
      </c>
      <c r="D16" s="76">
        <v>19225.89</v>
      </c>
      <c r="E16" s="77">
        <v>15662</v>
      </c>
      <c r="F16" s="42">
        <v>0</v>
      </c>
      <c r="G16" s="42">
        <f t="shared" ref="G16:G17" si="0">D16-E16-F16</f>
        <v>3563.8899999999994</v>
      </c>
      <c r="H16" s="44"/>
      <c r="I16" s="39">
        <v>192.26</v>
      </c>
      <c r="J16" s="41">
        <f>(C16*D16+I16)*12</f>
        <v>233017.8</v>
      </c>
    </row>
    <row r="17" spans="1:12" ht="34.5" customHeight="1" thickBot="1" x14ac:dyDescent="0.3">
      <c r="A17" s="65">
        <v>4</v>
      </c>
      <c r="B17" s="66" t="s">
        <v>99</v>
      </c>
      <c r="C17" s="67">
        <v>5.25</v>
      </c>
      <c r="D17" s="73">
        <v>18530.689999999999</v>
      </c>
      <c r="E17" s="42">
        <v>15472.71</v>
      </c>
      <c r="F17" s="42">
        <v>2473.0500000000002</v>
      </c>
      <c r="G17" s="42">
        <f t="shared" si="0"/>
        <v>584.92999999999938</v>
      </c>
      <c r="H17" s="44"/>
      <c r="I17" s="39">
        <v>972.86</v>
      </c>
      <c r="J17" s="41">
        <f>(C17*D17+I17)*12</f>
        <v>1179107.79</v>
      </c>
    </row>
    <row r="18" spans="1:12" ht="15.75" customHeight="1" thickBot="1" x14ac:dyDescent="0.3">
      <c r="A18" s="187" t="s">
        <v>12</v>
      </c>
      <c r="B18" s="188"/>
      <c r="C18" s="36">
        <f>SUM(C14:C17)</f>
        <v>8.25</v>
      </c>
      <c r="D18" s="33"/>
      <c r="E18" s="36"/>
      <c r="F18" s="36" t="s">
        <v>13</v>
      </c>
      <c r="G18" s="36" t="s">
        <v>13</v>
      </c>
      <c r="H18" s="36" t="s">
        <v>13</v>
      </c>
      <c r="I18" s="36"/>
      <c r="J18" s="41">
        <f>J14+J15+J16+J17</f>
        <v>2145621.41</v>
      </c>
      <c r="K18" s="225">
        <v>2145621.41</v>
      </c>
      <c r="L18" s="226"/>
    </row>
    <row r="19" spans="1:12" x14ac:dyDescent="0.25">
      <c r="A19" s="25"/>
      <c r="B19" s="25"/>
      <c r="C19" s="8"/>
      <c r="D19" s="8"/>
      <c r="E19" s="8"/>
      <c r="F19" s="8"/>
      <c r="G19" s="8"/>
      <c r="H19" s="8"/>
      <c r="I19" s="8"/>
      <c r="J19" s="9"/>
      <c r="K19" s="59">
        <f>K18-J18</f>
        <v>0</v>
      </c>
      <c r="L19" s="59"/>
    </row>
    <row r="20" spans="1:12" ht="17.25" x14ac:dyDescent="0.25">
      <c r="A20" s="154" t="s">
        <v>1</v>
      </c>
      <c r="B20" s="154"/>
      <c r="C20" s="154"/>
      <c r="D20" s="154"/>
      <c r="E20" s="154"/>
      <c r="F20" s="154"/>
      <c r="G20" s="154"/>
      <c r="H20" s="154"/>
      <c r="I20" s="154"/>
      <c r="J20" s="154"/>
    </row>
    <row r="21" spans="1:12" ht="17.25" x14ac:dyDescent="0.25">
      <c r="A21" s="2" t="s">
        <v>14</v>
      </c>
    </row>
    <row r="22" spans="1:12" ht="17.25" x14ac:dyDescent="0.25">
      <c r="A22" s="2" t="s">
        <v>15</v>
      </c>
    </row>
    <row r="23" spans="1:12" ht="32.25" customHeight="1" thickBot="1" x14ac:dyDescent="0.3">
      <c r="A23" s="148" t="s">
        <v>16</v>
      </c>
      <c r="B23" s="148"/>
      <c r="C23" s="148"/>
      <c r="D23" s="148"/>
      <c r="E23" s="148"/>
      <c r="F23" s="148"/>
      <c r="G23" s="148"/>
      <c r="H23" s="148"/>
      <c r="I23" s="148"/>
      <c r="J23" s="148"/>
    </row>
    <row r="24" spans="1:12" ht="67.5" customHeight="1" thickBot="1" x14ac:dyDescent="0.3">
      <c r="A24" s="3" t="s">
        <v>4</v>
      </c>
      <c r="B24" s="100" t="s">
        <v>17</v>
      </c>
      <c r="C24" s="105"/>
      <c r="D24" s="101"/>
      <c r="E24" s="100" t="s">
        <v>18</v>
      </c>
      <c r="F24" s="101"/>
      <c r="G24" s="4" t="s">
        <v>19</v>
      </c>
      <c r="H24" s="4" t="s">
        <v>20</v>
      </c>
      <c r="I24" s="100" t="s">
        <v>21</v>
      </c>
      <c r="J24" s="101"/>
    </row>
    <row r="25" spans="1:12" ht="16.5" thickBot="1" x14ac:dyDescent="0.3">
      <c r="A25" s="5">
        <v>1</v>
      </c>
      <c r="B25" s="100">
        <v>2</v>
      </c>
      <c r="C25" s="105"/>
      <c r="D25" s="101"/>
      <c r="E25" s="100">
        <v>3</v>
      </c>
      <c r="F25" s="101"/>
      <c r="G25" s="6">
        <v>4</v>
      </c>
      <c r="H25" s="6">
        <v>5</v>
      </c>
      <c r="I25" s="100">
        <v>6</v>
      </c>
      <c r="J25" s="101"/>
    </row>
    <row r="26" spans="1:12" ht="15.75" thickBot="1" x14ac:dyDescent="0.3">
      <c r="A26" s="14">
        <v>1</v>
      </c>
      <c r="B26" s="120" t="s">
        <v>109</v>
      </c>
      <c r="C26" s="189"/>
      <c r="D26" s="121"/>
      <c r="E26" s="120"/>
      <c r="F26" s="121"/>
      <c r="G26" s="13"/>
      <c r="H26" s="13"/>
      <c r="I26" s="120"/>
      <c r="J26" s="121"/>
    </row>
    <row r="27" spans="1:12" ht="15.75" thickBot="1" x14ac:dyDescent="0.3">
      <c r="A27" s="14">
        <v>2</v>
      </c>
      <c r="B27" s="120" t="s">
        <v>110</v>
      </c>
      <c r="C27" s="189"/>
      <c r="D27" s="121"/>
      <c r="E27" s="120"/>
      <c r="F27" s="121"/>
      <c r="G27" s="13"/>
      <c r="H27" s="13"/>
      <c r="I27" s="120"/>
      <c r="J27" s="121"/>
    </row>
    <row r="28" spans="1:12" ht="15.75" thickBot="1" x14ac:dyDescent="0.3">
      <c r="A28" s="23">
        <v>3</v>
      </c>
      <c r="B28" s="120" t="s">
        <v>111</v>
      </c>
      <c r="C28" s="189"/>
      <c r="D28" s="121"/>
      <c r="E28" s="120"/>
      <c r="F28" s="121"/>
      <c r="G28" s="13"/>
      <c r="H28" s="13"/>
      <c r="I28" s="120"/>
      <c r="J28" s="121"/>
    </row>
    <row r="29" spans="1:12" ht="16.5" customHeight="1" thickBot="1" x14ac:dyDescent="0.3">
      <c r="A29" s="102" t="s">
        <v>12</v>
      </c>
      <c r="B29" s="103"/>
      <c r="C29" s="103"/>
      <c r="D29" s="104"/>
      <c r="E29" s="100" t="s">
        <v>22</v>
      </c>
      <c r="F29" s="101"/>
      <c r="G29" s="7" t="s">
        <v>22</v>
      </c>
      <c r="H29" s="7" t="s">
        <v>22</v>
      </c>
      <c r="I29" s="100">
        <f>SUM(I26:J28)</f>
        <v>0</v>
      </c>
      <c r="J29" s="101"/>
    </row>
    <row r="31" spans="1:12" ht="17.25" x14ac:dyDescent="0.25">
      <c r="A31" s="154" t="s">
        <v>23</v>
      </c>
      <c r="B31" s="154"/>
      <c r="C31" s="154"/>
      <c r="D31" s="154"/>
      <c r="E31" s="154"/>
      <c r="F31" s="154"/>
      <c r="G31" s="154"/>
      <c r="H31" s="154"/>
      <c r="I31" s="154"/>
      <c r="J31" s="154"/>
    </row>
    <row r="32" spans="1:12" ht="17.25" x14ac:dyDescent="0.25">
      <c r="A32" s="2" t="s">
        <v>24</v>
      </c>
    </row>
    <row r="33" spans="1:10" ht="17.25" x14ac:dyDescent="0.25">
      <c r="A33" s="2" t="s">
        <v>25</v>
      </c>
    </row>
    <row r="34" spans="1:10" ht="71.25" customHeight="1" thickBot="1" x14ac:dyDescent="0.3">
      <c r="A34" s="148" t="s">
        <v>26</v>
      </c>
      <c r="B34" s="148"/>
      <c r="C34" s="148"/>
      <c r="D34" s="148"/>
      <c r="E34" s="148"/>
      <c r="F34" s="148"/>
      <c r="G34" s="148"/>
      <c r="H34" s="148"/>
      <c r="I34" s="148"/>
      <c r="J34" s="148"/>
    </row>
    <row r="35" spans="1:10" ht="32.25" thickBot="1" x14ac:dyDescent="0.3">
      <c r="A35" s="3" t="s">
        <v>4</v>
      </c>
      <c r="B35" s="100" t="s">
        <v>27</v>
      </c>
      <c r="C35" s="105"/>
      <c r="D35" s="105"/>
      <c r="E35" s="105"/>
      <c r="F35" s="101"/>
      <c r="G35" s="100" t="s">
        <v>28</v>
      </c>
      <c r="H35" s="101"/>
      <c r="I35" s="100" t="s">
        <v>29</v>
      </c>
      <c r="J35" s="101"/>
    </row>
    <row r="36" spans="1:10" ht="16.5" thickBot="1" x14ac:dyDescent="0.3">
      <c r="A36" s="5">
        <v>1</v>
      </c>
      <c r="B36" s="6">
        <v>2</v>
      </c>
      <c r="C36" s="6"/>
      <c r="D36" s="6"/>
      <c r="E36" s="6"/>
      <c r="F36" s="6"/>
      <c r="G36" s="6">
        <v>3</v>
      </c>
      <c r="H36" s="6"/>
      <c r="I36" s="6"/>
      <c r="J36" s="6">
        <v>4</v>
      </c>
    </row>
    <row r="37" spans="1:10" ht="16.5" thickBot="1" x14ac:dyDescent="0.3">
      <c r="A37" s="12">
        <v>1</v>
      </c>
      <c r="B37" s="100" t="s">
        <v>30</v>
      </c>
      <c r="C37" s="105"/>
      <c r="D37" s="105"/>
      <c r="E37" s="105"/>
      <c r="F37" s="101"/>
      <c r="G37" s="100" t="s">
        <v>13</v>
      </c>
      <c r="H37" s="101"/>
      <c r="I37" s="149">
        <f>I38</f>
        <v>472036.71324503317</v>
      </c>
      <c r="J37" s="150"/>
    </row>
    <row r="38" spans="1:10" ht="15.75" customHeight="1" x14ac:dyDescent="0.25">
      <c r="A38" s="172"/>
      <c r="B38" s="118" t="s">
        <v>31</v>
      </c>
      <c r="C38" s="138"/>
      <c r="D38" s="138"/>
      <c r="E38" s="138"/>
      <c r="F38" s="119"/>
      <c r="G38" s="164">
        <f>J18</f>
        <v>2145621.41</v>
      </c>
      <c r="H38" s="165"/>
      <c r="I38" s="168">
        <f>I50/30.2*22</f>
        <v>472036.71324503317</v>
      </c>
      <c r="J38" s="169"/>
    </row>
    <row r="39" spans="1:10" ht="16.5" thickBot="1" x14ac:dyDescent="0.3">
      <c r="A39" s="173"/>
      <c r="B39" s="108" t="s">
        <v>32</v>
      </c>
      <c r="C39" s="155"/>
      <c r="D39" s="155"/>
      <c r="E39" s="155"/>
      <c r="F39" s="109"/>
      <c r="G39" s="166"/>
      <c r="H39" s="167"/>
      <c r="I39" s="170"/>
      <c r="J39" s="171"/>
    </row>
    <row r="40" spans="1:10" ht="16.5" thickBot="1" x14ac:dyDescent="0.3">
      <c r="A40" s="14"/>
      <c r="B40" s="100" t="s">
        <v>33</v>
      </c>
      <c r="C40" s="105"/>
      <c r="D40" s="105"/>
      <c r="E40" s="105"/>
      <c r="F40" s="101"/>
      <c r="G40" s="120"/>
      <c r="H40" s="121"/>
      <c r="I40" s="149"/>
      <c r="J40" s="150"/>
    </row>
    <row r="41" spans="1:10" ht="52.5" customHeight="1" thickBot="1" x14ac:dyDescent="0.3">
      <c r="A41" s="14"/>
      <c r="B41" s="100" t="s">
        <v>34</v>
      </c>
      <c r="C41" s="105"/>
      <c r="D41" s="105"/>
      <c r="E41" s="105"/>
      <c r="F41" s="101"/>
      <c r="G41" s="120"/>
      <c r="H41" s="121"/>
      <c r="I41" s="149"/>
      <c r="J41" s="150"/>
    </row>
    <row r="42" spans="1:10" ht="31.5" customHeight="1" thickBot="1" x14ac:dyDescent="0.3">
      <c r="A42" s="12">
        <v>2</v>
      </c>
      <c r="B42" s="100" t="s">
        <v>35</v>
      </c>
      <c r="C42" s="105"/>
      <c r="D42" s="105"/>
      <c r="E42" s="105"/>
      <c r="F42" s="101"/>
      <c r="G42" s="100" t="s">
        <v>13</v>
      </c>
      <c r="H42" s="101"/>
      <c r="I42" s="149">
        <f>I43+I46</f>
        <v>66514.264139072853</v>
      </c>
      <c r="J42" s="150"/>
    </row>
    <row r="43" spans="1:10" ht="15.75" customHeight="1" x14ac:dyDescent="0.25">
      <c r="A43" s="172"/>
      <c r="B43" s="118" t="s">
        <v>31</v>
      </c>
      <c r="C43" s="138"/>
      <c r="D43" s="138"/>
      <c r="E43" s="138"/>
      <c r="F43" s="119"/>
      <c r="G43" s="164">
        <f>J18</f>
        <v>2145621.41</v>
      </c>
      <c r="H43" s="165"/>
      <c r="I43" s="168">
        <f>I50/30.2*2.9</f>
        <v>62223.021291390731</v>
      </c>
      <c r="J43" s="169"/>
    </row>
    <row r="44" spans="1:10" ht="49.5" customHeight="1" thickBot="1" x14ac:dyDescent="0.3">
      <c r="A44" s="173"/>
      <c r="B44" s="108" t="s">
        <v>36</v>
      </c>
      <c r="C44" s="155"/>
      <c r="D44" s="155"/>
      <c r="E44" s="155"/>
      <c r="F44" s="109"/>
      <c r="G44" s="166"/>
      <c r="H44" s="167"/>
      <c r="I44" s="170"/>
      <c r="J44" s="171"/>
    </row>
    <row r="45" spans="1:10" ht="45.75" customHeight="1" thickBot="1" x14ac:dyDescent="0.3">
      <c r="A45" s="14"/>
      <c r="B45" s="100" t="s">
        <v>37</v>
      </c>
      <c r="C45" s="105"/>
      <c r="D45" s="105"/>
      <c r="E45" s="105"/>
      <c r="F45" s="101"/>
      <c r="G45" s="120"/>
      <c r="H45" s="121"/>
      <c r="I45" s="149"/>
      <c r="J45" s="150"/>
    </row>
    <row r="46" spans="1:10" ht="45" customHeight="1" thickBot="1" x14ac:dyDescent="0.3">
      <c r="A46" s="14"/>
      <c r="B46" s="100" t="s">
        <v>38</v>
      </c>
      <c r="C46" s="105"/>
      <c r="D46" s="105"/>
      <c r="E46" s="105"/>
      <c r="F46" s="101"/>
      <c r="G46" s="162">
        <f>G43</f>
        <v>2145621.41</v>
      </c>
      <c r="H46" s="163"/>
      <c r="I46" s="149">
        <f>I50/30.2*0.2</f>
        <v>4291.2428476821196</v>
      </c>
      <c r="J46" s="150"/>
    </row>
    <row r="47" spans="1:10" ht="63.75" customHeight="1" thickBot="1" x14ac:dyDescent="0.3">
      <c r="A47" s="14"/>
      <c r="B47" s="100" t="s">
        <v>39</v>
      </c>
      <c r="C47" s="105"/>
      <c r="D47" s="105"/>
      <c r="E47" s="105"/>
      <c r="F47" s="101"/>
      <c r="G47" s="120"/>
      <c r="H47" s="121"/>
      <c r="I47" s="149"/>
      <c r="J47" s="150"/>
    </row>
    <row r="48" spans="1:10" ht="65.25" customHeight="1" thickBot="1" x14ac:dyDescent="0.3">
      <c r="A48" s="14"/>
      <c r="B48" s="100" t="s">
        <v>40</v>
      </c>
      <c r="C48" s="105"/>
      <c r="D48" s="105"/>
      <c r="E48" s="105"/>
      <c r="F48" s="101"/>
      <c r="G48" s="120"/>
      <c r="H48" s="121"/>
      <c r="I48" s="149"/>
      <c r="J48" s="150"/>
    </row>
    <row r="49" spans="1:12" ht="46.5" customHeight="1" thickBot="1" x14ac:dyDescent="0.3">
      <c r="A49" s="12">
        <v>3</v>
      </c>
      <c r="B49" s="100" t="s">
        <v>41</v>
      </c>
      <c r="C49" s="105"/>
      <c r="D49" s="105"/>
      <c r="E49" s="105"/>
      <c r="F49" s="101"/>
      <c r="G49" s="162">
        <f>G46</f>
        <v>2145621.41</v>
      </c>
      <c r="H49" s="163"/>
      <c r="I49" s="156">
        <f>I50/30.2*5.1</f>
        <v>109426.69261589403</v>
      </c>
      <c r="J49" s="157"/>
    </row>
    <row r="50" spans="1:12" ht="16.5" customHeight="1" thickBot="1" x14ac:dyDescent="0.3">
      <c r="A50" s="102" t="s">
        <v>42</v>
      </c>
      <c r="B50" s="103"/>
      <c r="C50" s="103"/>
      <c r="D50" s="103"/>
      <c r="E50" s="103"/>
      <c r="F50" s="104"/>
      <c r="G50" s="100" t="s">
        <v>13</v>
      </c>
      <c r="H50" s="101"/>
      <c r="I50" s="156">
        <v>647977.67000000004</v>
      </c>
      <c r="J50" s="157"/>
      <c r="K50" s="225"/>
      <c r="L50" s="226"/>
    </row>
    <row r="52" spans="1:12" ht="17.25" x14ac:dyDescent="0.25">
      <c r="A52" s="154" t="s">
        <v>43</v>
      </c>
      <c r="B52" s="154"/>
      <c r="C52" s="154"/>
      <c r="D52" s="154"/>
      <c r="E52" s="154"/>
      <c r="F52" s="154"/>
      <c r="G52" s="154"/>
      <c r="H52" s="154"/>
      <c r="I52" s="154"/>
      <c r="J52" s="154"/>
    </row>
    <row r="53" spans="1:12" ht="17.25" x14ac:dyDescent="0.25">
      <c r="A53" s="2" t="s">
        <v>44</v>
      </c>
    </row>
    <row r="54" spans="1:12" ht="18" thickBot="1" x14ac:dyDescent="0.3">
      <c r="A54" s="2" t="s">
        <v>15</v>
      </c>
    </row>
    <row r="55" spans="1:12" ht="63.75" customHeight="1" thickBot="1" x14ac:dyDescent="0.3">
      <c r="A55" s="3" t="s">
        <v>4</v>
      </c>
      <c r="B55" s="100" t="s">
        <v>45</v>
      </c>
      <c r="C55" s="105"/>
      <c r="D55" s="105"/>
      <c r="E55" s="101"/>
      <c r="F55" s="100" t="s">
        <v>46</v>
      </c>
      <c r="G55" s="101"/>
      <c r="H55" s="100" t="s">
        <v>47</v>
      </c>
      <c r="I55" s="101"/>
      <c r="J55" s="4" t="s">
        <v>48</v>
      </c>
    </row>
    <row r="56" spans="1:12" ht="16.5" thickBot="1" x14ac:dyDescent="0.3">
      <c r="A56" s="5">
        <v>1</v>
      </c>
      <c r="B56" s="100">
        <v>2</v>
      </c>
      <c r="C56" s="105"/>
      <c r="D56" s="105"/>
      <c r="E56" s="101"/>
      <c r="F56" s="100">
        <v>3</v>
      </c>
      <c r="G56" s="101"/>
      <c r="H56" s="100">
        <v>4</v>
      </c>
      <c r="I56" s="101"/>
      <c r="J56" s="6">
        <v>5</v>
      </c>
    </row>
    <row r="57" spans="1:12" ht="16.5" thickBot="1" x14ac:dyDescent="0.3">
      <c r="A57" s="12">
        <v>1</v>
      </c>
      <c r="B57" s="100" t="s">
        <v>49</v>
      </c>
      <c r="C57" s="105"/>
      <c r="D57" s="105"/>
      <c r="E57" s="101"/>
      <c r="F57" s="100"/>
      <c r="G57" s="101"/>
      <c r="H57" s="100">
        <v>12</v>
      </c>
      <c r="I57" s="101"/>
      <c r="J57" s="7">
        <v>0</v>
      </c>
    </row>
    <row r="58" spans="1:12" ht="16.5" customHeight="1" thickBot="1" x14ac:dyDescent="0.3">
      <c r="A58" s="102" t="s">
        <v>12</v>
      </c>
      <c r="B58" s="103"/>
      <c r="C58" s="103"/>
      <c r="D58" s="103"/>
      <c r="E58" s="104"/>
      <c r="F58" s="100" t="s">
        <v>13</v>
      </c>
      <c r="G58" s="101"/>
      <c r="H58" s="100" t="s">
        <v>13</v>
      </c>
      <c r="I58" s="101"/>
      <c r="J58" s="7">
        <f>J57</f>
        <v>0</v>
      </c>
    </row>
    <row r="60" spans="1:12" ht="17.25" x14ac:dyDescent="0.25">
      <c r="A60" s="154" t="s">
        <v>50</v>
      </c>
      <c r="B60" s="154"/>
      <c r="C60" s="154"/>
      <c r="D60" s="154"/>
      <c r="E60" s="154"/>
      <c r="F60" s="154"/>
      <c r="G60" s="154"/>
      <c r="H60" s="154"/>
      <c r="I60" s="154"/>
      <c r="J60" s="154"/>
    </row>
    <row r="61" spans="1:12" ht="17.25" x14ac:dyDescent="0.25">
      <c r="A61" s="2" t="s">
        <v>51</v>
      </c>
    </row>
    <row r="62" spans="1:12" ht="17.25" x14ac:dyDescent="0.25">
      <c r="A62" s="2" t="s">
        <v>52</v>
      </c>
    </row>
    <row r="63" spans="1:12" ht="18" thickBot="1" x14ac:dyDescent="0.3">
      <c r="A63" s="2"/>
    </row>
    <row r="64" spans="1:12" ht="32.25" thickBot="1" x14ac:dyDescent="0.3">
      <c r="A64" s="3" t="s">
        <v>4</v>
      </c>
      <c r="B64" s="100" t="s">
        <v>17</v>
      </c>
      <c r="C64" s="105"/>
      <c r="D64" s="101"/>
      <c r="E64" s="100" t="s">
        <v>53</v>
      </c>
      <c r="F64" s="101"/>
      <c r="G64" s="100" t="s">
        <v>54</v>
      </c>
      <c r="H64" s="101"/>
      <c r="I64" s="100" t="s">
        <v>55</v>
      </c>
      <c r="J64" s="101"/>
    </row>
    <row r="65" spans="1:10" ht="16.5" thickBot="1" x14ac:dyDescent="0.3">
      <c r="A65" s="5">
        <v>1</v>
      </c>
      <c r="B65" s="100">
        <v>2</v>
      </c>
      <c r="C65" s="105"/>
      <c r="D65" s="101"/>
      <c r="E65" s="100">
        <v>3</v>
      </c>
      <c r="F65" s="101"/>
      <c r="G65" s="100">
        <v>4</v>
      </c>
      <c r="H65" s="101"/>
      <c r="I65" s="100">
        <v>5</v>
      </c>
      <c r="J65" s="101"/>
    </row>
    <row r="66" spans="1:10" ht="16.5" thickBot="1" x14ac:dyDescent="0.3">
      <c r="A66" s="12">
        <v>1</v>
      </c>
      <c r="B66" s="100" t="s">
        <v>56</v>
      </c>
      <c r="C66" s="105"/>
      <c r="D66" s="101"/>
      <c r="E66" s="100">
        <f>I66/G66*100</f>
        <v>2196363.6363636362</v>
      </c>
      <c r="F66" s="101"/>
      <c r="G66" s="100">
        <v>2.2000000000000002</v>
      </c>
      <c r="H66" s="101"/>
      <c r="I66" s="100">
        <v>48320</v>
      </c>
      <c r="J66" s="101"/>
    </row>
    <row r="67" spans="1:10" ht="16.5" thickBot="1" x14ac:dyDescent="0.3">
      <c r="A67" s="12">
        <v>2</v>
      </c>
      <c r="B67" s="100" t="s">
        <v>57</v>
      </c>
      <c r="C67" s="105"/>
      <c r="D67" s="101"/>
      <c r="E67" s="100">
        <f>I67/G67*100</f>
        <v>484067.79661016952</v>
      </c>
      <c r="F67" s="101"/>
      <c r="G67" s="100">
        <v>0.59</v>
      </c>
      <c r="H67" s="101"/>
      <c r="I67" s="100">
        <v>2856</v>
      </c>
      <c r="J67" s="101"/>
    </row>
    <row r="68" spans="1:10" ht="36" customHeight="1" thickBot="1" x14ac:dyDescent="0.3">
      <c r="A68" s="12">
        <v>3</v>
      </c>
      <c r="B68" s="100" t="s">
        <v>143</v>
      </c>
      <c r="C68" s="105"/>
      <c r="D68" s="101"/>
      <c r="E68" s="100"/>
      <c r="F68" s="101"/>
      <c r="G68" s="100"/>
      <c r="H68" s="101"/>
      <c r="I68" s="100">
        <v>3991.63</v>
      </c>
      <c r="J68" s="101"/>
    </row>
    <row r="69" spans="1:10" ht="16.5" customHeight="1" thickBot="1" x14ac:dyDescent="0.3">
      <c r="A69" s="102" t="s">
        <v>42</v>
      </c>
      <c r="B69" s="103"/>
      <c r="C69" s="103"/>
      <c r="D69" s="104"/>
      <c r="E69" s="100"/>
      <c r="F69" s="161"/>
      <c r="G69" s="158"/>
      <c r="H69" s="107"/>
      <c r="I69" s="159">
        <f>SUM(I66:J68)</f>
        <v>55167.63</v>
      </c>
      <c r="J69" s="160"/>
    </row>
    <row r="71" spans="1:10" ht="17.25" x14ac:dyDescent="0.25">
      <c r="A71" s="154" t="s">
        <v>58</v>
      </c>
      <c r="B71" s="154"/>
      <c r="C71" s="154"/>
      <c r="D71" s="154"/>
      <c r="E71" s="154"/>
      <c r="F71" s="154"/>
      <c r="G71" s="154"/>
      <c r="H71" s="154"/>
      <c r="I71" s="154"/>
      <c r="J71" s="154"/>
    </row>
    <row r="72" spans="1:10" ht="17.25" x14ac:dyDescent="0.25">
      <c r="A72" s="2" t="s">
        <v>59</v>
      </c>
    </row>
    <row r="73" spans="1:10" ht="17.25" x14ac:dyDescent="0.25">
      <c r="A73" s="2" t="s">
        <v>60</v>
      </c>
    </row>
    <row r="74" spans="1:10" ht="18" thickBot="1" x14ac:dyDescent="0.3">
      <c r="A74" s="142" t="s">
        <v>61</v>
      </c>
      <c r="B74" s="142"/>
      <c r="C74" s="142"/>
      <c r="D74" s="142"/>
      <c r="E74" s="142"/>
      <c r="F74" s="142"/>
      <c r="G74" s="142"/>
      <c r="H74" s="142"/>
      <c r="I74" s="142"/>
      <c r="J74" s="142"/>
    </row>
    <row r="75" spans="1:10" ht="52.5" customHeight="1" thickBot="1" x14ac:dyDescent="0.3">
      <c r="A75" s="3" t="s">
        <v>4</v>
      </c>
      <c r="B75" s="100" t="s">
        <v>17</v>
      </c>
      <c r="C75" s="105"/>
      <c r="D75" s="101"/>
      <c r="E75" s="4" t="s">
        <v>62</v>
      </c>
      <c r="F75" s="100" t="s">
        <v>63</v>
      </c>
      <c r="G75" s="101"/>
      <c r="H75" s="100" t="s">
        <v>64</v>
      </c>
      <c r="I75" s="101"/>
      <c r="J75" s="4" t="s">
        <v>48</v>
      </c>
    </row>
    <row r="76" spans="1:10" ht="16.5" thickBot="1" x14ac:dyDescent="0.3">
      <c r="A76" s="5">
        <v>1</v>
      </c>
      <c r="B76" s="100">
        <v>2</v>
      </c>
      <c r="C76" s="105"/>
      <c r="D76" s="101"/>
      <c r="E76" s="6">
        <v>3</v>
      </c>
      <c r="F76" s="100">
        <v>4</v>
      </c>
      <c r="G76" s="101"/>
      <c r="H76" s="100">
        <v>5</v>
      </c>
      <c r="I76" s="101"/>
      <c r="J76" s="6">
        <v>6</v>
      </c>
    </row>
    <row r="77" spans="1:10" ht="16.5" thickBot="1" x14ac:dyDescent="0.3">
      <c r="A77" s="12">
        <v>1</v>
      </c>
      <c r="B77" s="100" t="s">
        <v>106</v>
      </c>
      <c r="C77" s="105"/>
      <c r="D77" s="101"/>
      <c r="E77" s="7">
        <v>1</v>
      </c>
      <c r="F77" s="100">
        <v>12</v>
      </c>
      <c r="G77" s="101"/>
      <c r="H77" s="156">
        <f>J77/F77</f>
        <v>1166.6666666666667</v>
      </c>
      <c r="I77" s="157"/>
      <c r="J77" s="26">
        <v>14000</v>
      </c>
    </row>
    <row r="78" spans="1:10" ht="16.5" thickBot="1" x14ac:dyDescent="0.3">
      <c r="A78" s="23"/>
      <c r="B78" s="103" t="s">
        <v>42</v>
      </c>
      <c r="C78" s="103"/>
      <c r="D78" s="104"/>
      <c r="E78" s="7" t="s">
        <v>13</v>
      </c>
      <c r="F78" s="100" t="s">
        <v>13</v>
      </c>
      <c r="G78" s="101"/>
      <c r="H78" s="100" t="s">
        <v>13</v>
      </c>
      <c r="I78" s="101"/>
      <c r="J78" s="27">
        <f>SUM(J77:J77)</f>
        <v>14000</v>
      </c>
    </row>
    <row r="79" spans="1:10" ht="15.75" x14ac:dyDescent="0.25">
      <c r="A79" s="24"/>
      <c r="B79" s="15"/>
      <c r="C79" s="15"/>
      <c r="D79" s="15"/>
      <c r="E79" s="16"/>
      <c r="F79" s="17"/>
      <c r="G79" s="17"/>
      <c r="H79" s="17"/>
      <c r="I79" s="17"/>
      <c r="J79" s="18"/>
    </row>
    <row r="80" spans="1:10" ht="18" thickBot="1" x14ac:dyDescent="0.3">
      <c r="A80" s="154" t="s">
        <v>65</v>
      </c>
      <c r="B80" s="154"/>
      <c r="C80" s="154"/>
      <c r="D80" s="154"/>
      <c r="E80" s="154"/>
      <c r="F80" s="154"/>
      <c r="G80" s="154"/>
      <c r="H80" s="154"/>
      <c r="I80" s="154"/>
      <c r="J80" s="154"/>
    </row>
    <row r="81" spans="1:10" ht="32.25" thickBot="1" x14ac:dyDescent="0.3">
      <c r="A81" s="21" t="s">
        <v>4</v>
      </c>
      <c r="B81" s="127" t="s">
        <v>17</v>
      </c>
      <c r="C81" s="139"/>
      <c r="D81" s="140"/>
      <c r="E81" s="127" t="s">
        <v>66</v>
      </c>
      <c r="F81" s="140"/>
      <c r="G81" s="127" t="s">
        <v>67</v>
      </c>
      <c r="H81" s="140"/>
      <c r="I81" s="127" t="s">
        <v>68</v>
      </c>
      <c r="J81" s="128"/>
    </row>
    <row r="82" spans="1:10" ht="16.5" thickBot="1" x14ac:dyDescent="0.3">
      <c r="A82" s="5">
        <v>1</v>
      </c>
      <c r="B82" s="108">
        <v>2</v>
      </c>
      <c r="C82" s="155"/>
      <c r="D82" s="109"/>
      <c r="E82" s="108">
        <v>3</v>
      </c>
      <c r="F82" s="109"/>
      <c r="G82" s="108">
        <v>4</v>
      </c>
      <c r="H82" s="109"/>
      <c r="I82" s="108">
        <v>5</v>
      </c>
      <c r="J82" s="109"/>
    </row>
    <row r="83" spans="1:10" ht="16.5" thickBot="1" x14ac:dyDescent="0.3">
      <c r="A83" s="12">
        <v>1</v>
      </c>
      <c r="B83" s="100"/>
      <c r="C83" s="105"/>
      <c r="D83" s="101"/>
      <c r="E83" s="120"/>
      <c r="F83" s="121"/>
      <c r="G83" s="120"/>
      <c r="H83" s="121"/>
      <c r="I83" s="149"/>
      <c r="J83" s="150"/>
    </row>
    <row r="84" spans="1:10" ht="16.5" customHeight="1" thickBot="1" x14ac:dyDescent="0.3">
      <c r="A84" s="102" t="s">
        <v>42</v>
      </c>
      <c r="B84" s="103"/>
      <c r="C84" s="103"/>
      <c r="D84" s="104"/>
      <c r="E84" s="120"/>
      <c r="F84" s="121"/>
      <c r="G84" s="120"/>
      <c r="H84" s="121"/>
      <c r="I84" s="149">
        <f>I83</f>
        <v>0</v>
      </c>
      <c r="J84" s="150"/>
    </row>
    <row r="85" spans="1:10" ht="18" thickBot="1" x14ac:dyDescent="0.3">
      <c r="A85" s="1" t="s">
        <v>69</v>
      </c>
    </row>
    <row r="86" spans="1:10" ht="79.5" customHeight="1" thickBot="1" x14ac:dyDescent="0.3">
      <c r="A86" s="3" t="s">
        <v>4</v>
      </c>
      <c r="B86" s="100" t="s">
        <v>45</v>
      </c>
      <c r="C86" s="101"/>
      <c r="D86" s="100" t="s">
        <v>70</v>
      </c>
      <c r="E86" s="101"/>
      <c r="F86" s="100" t="s">
        <v>71</v>
      </c>
      <c r="G86" s="101"/>
      <c r="H86" s="4" t="s">
        <v>72</v>
      </c>
      <c r="I86" s="100" t="s">
        <v>73</v>
      </c>
      <c r="J86" s="101"/>
    </row>
    <row r="87" spans="1:10" ht="16.5" thickBot="1" x14ac:dyDescent="0.3">
      <c r="A87" s="5">
        <v>1</v>
      </c>
      <c r="B87" s="100">
        <v>2</v>
      </c>
      <c r="C87" s="101"/>
      <c r="D87" s="100">
        <v>3</v>
      </c>
      <c r="E87" s="101"/>
      <c r="F87" s="100">
        <v>4</v>
      </c>
      <c r="G87" s="101"/>
      <c r="H87" s="6">
        <v>5</v>
      </c>
      <c r="I87" s="100">
        <v>6</v>
      </c>
      <c r="J87" s="101"/>
    </row>
    <row r="88" spans="1:10" ht="16.5" thickBot="1" x14ac:dyDescent="0.3">
      <c r="A88" s="12">
        <v>1</v>
      </c>
      <c r="B88" s="102" t="s">
        <v>91</v>
      </c>
      <c r="C88" s="104"/>
      <c r="D88" s="149">
        <f>I88/F88</f>
        <v>8.4528888888888893</v>
      </c>
      <c r="E88" s="150"/>
      <c r="F88" s="149">
        <v>9000</v>
      </c>
      <c r="G88" s="150"/>
      <c r="H88" s="28"/>
      <c r="I88" s="149">
        <v>76076</v>
      </c>
      <c r="J88" s="150"/>
    </row>
    <row r="89" spans="1:10" ht="16.5" thickBot="1" x14ac:dyDescent="0.3">
      <c r="A89" s="12">
        <v>2</v>
      </c>
      <c r="B89" s="102" t="s">
        <v>92</v>
      </c>
      <c r="C89" s="104"/>
      <c r="D89" s="149"/>
      <c r="E89" s="150"/>
      <c r="F89" s="149"/>
      <c r="G89" s="150"/>
      <c r="H89" s="28"/>
      <c r="I89" s="149"/>
      <c r="J89" s="150"/>
    </row>
    <row r="90" spans="1:10" ht="16.5" thickBot="1" x14ac:dyDescent="0.3">
      <c r="A90" s="12">
        <v>3</v>
      </c>
      <c r="B90" s="102" t="s">
        <v>93</v>
      </c>
      <c r="C90" s="104"/>
      <c r="D90" s="149">
        <f>I90/F90</f>
        <v>15.6</v>
      </c>
      <c r="E90" s="150"/>
      <c r="F90" s="149">
        <v>8000</v>
      </c>
      <c r="G90" s="150"/>
      <c r="H90" s="28"/>
      <c r="I90" s="151">
        <v>124800</v>
      </c>
      <c r="J90" s="152"/>
    </row>
    <row r="91" spans="1:10" ht="16.5" thickBot="1" x14ac:dyDescent="0.3">
      <c r="A91" s="12">
        <v>4</v>
      </c>
      <c r="B91" s="102" t="s">
        <v>120</v>
      </c>
      <c r="C91" s="104"/>
      <c r="D91" s="61"/>
      <c r="E91" s="62"/>
      <c r="F91" s="63"/>
      <c r="G91" s="64"/>
      <c r="H91" s="28"/>
      <c r="I91" s="151">
        <v>4011.09</v>
      </c>
      <c r="J91" s="152"/>
    </row>
    <row r="92" spans="1:10" ht="16.5" thickBot="1" x14ac:dyDescent="0.3">
      <c r="A92" s="12">
        <v>5</v>
      </c>
      <c r="B92" s="102" t="s">
        <v>123</v>
      </c>
      <c r="C92" s="104"/>
      <c r="D92" s="149">
        <f t="shared" ref="D92" si="1">I92/F92</f>
        <v>0</v>
      </c>
      <c r="E92" s="150"/>
      <c r="F92" s="151">
        <v>30.72</v>
      </c>
      <c r="G92" s="152"/>
      <c r="H92" s="28"/>
      <c r="I92" s="151"/>
      <c r="J92" s="152"/>
    </row>
    <row r="93" spans="1:10" ht="16.5" customHeight="1" thickBot="1" x14ac:dyDescent="0.3">
      <c r="A93" s="102" t="s">
        <v>42</v>
      </c>
      <c r="B93" s="103"/>
      <c r="C93" s="104"/>
      <c r="D93" s="149" t="s">
        <v>13</v>
      </c>
      <c r="E93" s="150"/>
      <c r="F93" s="149" t="s">
        <v>13</v>
      </c>
      <c r="G93" s="150"/>
      <c r="H93" s="29" t="s">
        <v>13</v>
      </c>
      <c r="I93" s="149">
        <f>SUM(I88:J92)</f>
        <v>204887.09</v>
      </c>
      <c r="J93" s="150"/>
    </row>
    <row r="94" spans="1:10" ht="43.5" customHeight="1" thickBot="1" x14ac:dyDescent="0.3">
      <c r="A94" s="153" t="s">
        <v>74</v>
      </c>
      <c r="B94" s="153"/>
      <c r="C94" s="153"/>
      <c r="D94" s="153"/>
      <c r="E94" s="153"/>
      <c r="F94" s="153"/>
      <c r="G94" s="153"/>
      <c r="H94" s="153"/>
      <c r="I94" s="153"/>
      <c r="J94" s="153"/>
    </row>
    <row r="95" spans="1:10" ht="52.5" customHeight="1" thickBot="1" x14ac:dyDescent="0.3">
      <c r="A95" s="3" t="s">
        <v>4</v>
      </c>
      <c r="B95" s="100" t="s">
        <v>45</v>
      </c>
      <c r="C95" s="105"/>
      <c r="D95" s="105"/>
      <c r="E95" s="101"/>
      <c r="F95" s="100" t="s">
        <v>75</v>
      </c>
      <c r="G95" s="101"/>
      <c r="H95" s="10" t="s">
        <v>76</v>
      </c>
      <c r="I95" s="100" t="s">
        <v>77</v>
      </c>
      <c r="J95" s="101"/>
    </row>
    <row r="96" spans="1:10" ht="16.5" thickBot="1" x14ac:dyDescent="0.3">
      <c r="A96" s="5">
        <v>1</v>
      </c>
      <c r="B96" s="100">
        <v>2</v>
      </c>
      <c r="C96" s="105"/>
      <c r="D96" s="105"/>
      <c r="E96" s="101"/>
      <c r="F96" s="100">
        <v>3</v>
      </c>
      <c r="G96" s="101"/>
      <c r="H96" s="6">
        <v>4</v>
      </c>
      <c r="I96" s="100">
        <v>5</v>
      </c>
      <c r="J96" s="101"/>
    </row>
    <row r="97" spans="1:12" ht="16.5" customHeight="1" thickBot="1" x14ac:dyDescent="0.3">
      <c r="A97" s="5">
        <v>1</v>
      </c>
      <c r="B97" s="102" t="s">
        <v>78</v>
      </c>
      <c r="C97" s="146"/>
      <c r="D97" s="146"/>
      <c r="E97" s="147"/>
      <c r="F97" s="100" t="s">
        <v>107</v>
      </c>
      <c r="G97" s="101"/>
      <c r="H97" s="11">
        <v>12</v>
      </c>
      <c r="I97" s="100">
        <v>12264</v>
      </c>
      <c r="J97" s="101"/>
      <c r="L97" s="59"/>
    </row>
    <row r="98" spans="1:12" ht="16.5" customHeight="1" thickBot="1" x14ac:dyDescent="0.3">
      <c r="A98" s="5">
        <v>2</v>
      </c>
      <c r="B98" s="102" t="s">
        <v>79</v>
      </c>
      <c r="C98" s="146"/>
      <c r="D98" s="146"/>
      <c r="E98" s="147"/>
      <c r="F98" s="100" t="s">
        <v>107</v>
      </c>
      <c r="G98" s="101"/>
      <c r="H98" s="6">
        <v>12</v>
      </c>
      <c r="I98" s="100">
        <v>12000</v>
      </c>
      <c r="J98" s="101"/>
    </row>
    <row r="99" spans="1:12" ht="16.5" customHeight="1" thickBot="1" x14ac:dyDescent="0.3">
      <c r="A99" s="5">
        <v>3</v>
      </c>
      <c r="B99" s="102" t="s">
        <v>80</v>
      </c>
      <c r="C99" s="146"/>
      <c r="D99" s="146"/>
      <c r="E99" s="147"/>
      <c r="F99" s="100" t="s">
        <v>107</v>
      </c>
      <c r="G99" s="101"/>
      <c r="H99" s="6">
        <v>12</v>
      </c>
      <c r="I99" s="100">
        <v>4500</v>
      </c>
      <c r="J99" s="101"/>
    </row>
    <row r="100" spans="1:12" ht="16.5" customHeight="1" thickBot="1" x14ac:dyDescent="0.3">
      <c r="A100" s="5">
        <v>4</v>
      </c>
      <c r="B100" s="143" t="s">
        <v>94</v>
      </c>
      <c r="C100" s="144"/>
      <c r="D100" s="144"/>
      <c r="E100" s="145"/>
      <c r="F100" s="100" t="s">
        <v>107</v>
      </c>
      <c r="G100" s="101"/>
      <c r="H100" s="19">
        <v>12</v>
      </c>
      <c r="I100" s="127">
        <v>33600</v>
      </c>
      <c r="J100" s="128"/>
    </row>
    <row r="101" spans="1:12" ht="16.5" customHeight="1" thickBot="1" x14ac:dyDescent="0.3">
      <c r="A101" s="5">
        <v>5</v>
      </c>
      <c r="B101" s="136" t="s">
        <v>108</v>
      </c>
      <c r="C101" s="136"/>
      <c r="D101" s="136"/>
      <c r="E101" s="141"/>
      <c r="F101" s="100" t="s">
        <v>107</v>
      </c>
      <c r="G101" s="101"/>
      <c r="H101" s="19">
        <v>12</v>
      </c>
      <c r="I101" s="127">
        <v>33630</v>
      </c>
      <c r="J101" s="128"/>
    </row>
    <row r="102" spans="1:12" ht="16.5" customHeight="1" thickBot="1" x14ac:dyDescent="0.3">
      <c r="A102" s="5">
        <v>6</v>
      </c>
      <c r="B102" s="135" t="s">
        <v>114</v>
      </c>
      <c r="C102" s="136"/>
      <c r="D102" s="136"/>
      <c r="E102" s="137"/>
      <c r="F102" s="138" t="s">
        <v>107</v>
      </c>
      <c r="G102" s="119"/>
      <c r="H102" s="19">
        <v>12</v>
      </c>
      <c r="I102" s="127">
        <v>4200</v>
      </c>
      <c r="J102" s="128"/>
    </row>
    <row r="103" spans="1:12" ht="16.5" customHeight="1" thickBot="1" x14ac:dyDescent="0.3">
      <c r="A103" s="5">
        <v>7</v>
      </c>
      <c r="B103" s="132" t="s">
        <v>115</v>
      </c>
      <c r="C103" s="133"/>
      <c r="D103" s="133"/>
      <c r="E103" s="134"/>
      <c r="F103" s="129" t="s">
        <v>107</v>
      </c>
      <c r="G103" s="128"/>
      <c r="H103" s="19">
        <v>12</v>
      </c>
      <c r="I103" s="127"/>
      <c r="J103" s="128"/>
    </row>
    <row r="104" spans="1:12" ht="16.5" customHeight="1" thickBot="1" x14ac:dyDescent="0.3">
      <c r="A104" s="56">
        <v>8</v>
      </c>
      <c r="B104" s="132" t="s">
        <v>116</v>
      </c>
      <c r="C104" s="133"/>
      <c r="D104" s="133"/>
      <c r="E104" s="134"/>
      <c r="F104" s="130" t="s">
        <v>107</v>
      </c>
      <c r="G104" s="131"/>
      <c r="H104" s="19">
        <v>12</v>
      </c>
      <c r="I104" s="127">
        <v>1500</v>
      </c>
      <c r="J104" s="128"/>
    </row>
    <row r="105" spans="1:12" ht="16.5" customHeight="1" thickBot="1" x14ac:dyDescent="0.3">
      <c r="A105" s="56">
        <v>9</v>
      </c>
      <c r="B105" s="132" t="s">
        <v>126</v>
      </c>
      <c r="C105" s="133"/>
      <c r="D105" s="133"/>
      <c r="E105" s="134"/>
      <c r="F105" s="130" t="s">
        <v>107</v>
      </c>
      <c r="G105" s="131"/>
      <c r="H105" s="19">
        <v>12</v>
      </c>
      <c r="I105" s="127"/>
      <c r="J105" s="128"/>
    </row>
    <row r="106" spans="1:12" ht="16.5" customHeight="1" thickBot="1" x14ac:dyDescent="0.3">
      <c r="A106" s="129" t="s">
        <v>42</v>
      </c>
      <c r="B106" s="139"/>
      <c r="C106" s="139"/>
      <c r="D106" s="139"/>
      <c r="E106" s="140"/>
      <c r="F106" s="127" t="s">
        <v>13</v>
      </c>
      <c r="G106" s="140"/>
      <c r="H106" s="19" t="s">
        <v>13</v>
      </c>
      <c r="I106" s="127">
        <f>SUM(I97:J105)</f>
        <v>101694</v>
      </c>
      <c r="J106" s="128"/>
    </row>
    <row r="107" spans="1:12" ht="16.5" customHeight="1" x14ac:dyDescent="0.25">
      <c r="A107" s="18"/>
      <c r="B107" s="18"/>
      <c r="C107" s="18"/>
      <c r="D107" s="18"/>
      <c r="E107" s="18"/>
      <c r="F107" s="18"/>
      <c r="G107" s="18"/>
      <c r="H107" s="18"/>
      <c r="I107" s="18"/>
      <c r="J107" s="18"/>
    </row>
    <row r="108" spans="1:12" ht="18" thickBot="1" x14ac:dyDescent="0.3">
      <c r="A108" s="142" t="s">
        <v>81</v>
      </c>
      <c r="B108" s="142"/>
      <c r="C108" s="142"/>
      <c r="D108" s="142"/>
      <c r="E108" s="142"/>
      <c r="F108" s="142"/>
      <c r="G108" s="142"/>
      <c r="H108" s="142"/>
      <c r="I108" s="142"/>
      <c r="J108" s="142"/>
    </row>
    <row r="109" spans="1:12" ht="32.25" thickBot="1" x14ac:dyDescent="0.3">
      <c r="A109" s="3" t="s">
        <v>4</v>
      </c>
      <c r="B109" s="100" t="s">
        <v>45</v>
      </c>
      <c r="C109" s="105"/>
      <c r="D109" s="105"/>
      <c r="E109" s="101"/>
      <c r="F109" s="100" t="s">
        <v>82</v>
      </c>
      <c r="G109" s="101"/>
      <c r="H109" s="100" t="s">
        <v>83</v>
      </c>
      <c r="I109" s="101"/>
    </row>
    <row r="110" spans="1:12" ht="16.5" thickBot="1" x14ac:dyDescent="0.3">
      <c r="A110" s="5">
        <v>1</v>
      </c>
      <c r="B110" s="100">
        <v>2</v>
      </c>
      <c r="C110" s="105"/>
      <c r="D110" s="105"/>
      <c r="E110" s="101"/>
      <c r="F110" s="100">
        <v>3</v>
      </c>
      <c r="G110" s="101"/>
      <c r="H110" s="100">
        <v>4</v>
      </c>
      <c r="I110" s="101"/>
    </row>
    <row r="111" spans="1:12" ht="16.5" thickBot="1" x14ac:dyDescent="0.3">
      <c r="A111" s="12">
        <v>1</v>
      </c>
      <c r="B111" s="102" t="s">
        <v>84</v>
      </c>
      <c r="C111" s="103"/>
      <c r="D111" s="103"/>
      <c r="E111" s="104"/>
      <c r="F111" s="100" t="s">
        <v>85</v>
      </c>
      <c r="G111" s="101"/>
      <c r="H111" s="100">
        <v>40471.199999999997</v>
      </c>
      <c r="I111" s="101"/>
    </row>
    <row r="112" spans="1:12" ht="16.5" thickBot="1" x14ac:dyDescent="0.3">
      <c r="A112" s="12">
        <v>2</v>
      </c>
      <c r="B112" s="102" t="s">
        <v>95</v>
      </c>
      <c r="C112" s="103"/>
      <c r="D112" s="103"/>
      <c r="E112" s="104"/>
      <c r="F112" s="100" t="s">
        <v>85</v>
      </c>
      <c r="G112" s="101"/>
      <c r="H112" s="100">
        <v>11000</v>
      </c>
      <c r="I112" s="101"/>
    </row>
    <row r="113" spans="1:13" ht="16.5" thickBot="1" x14ac:dyDescent="0.3">
      <c r="A113" s="60">
        <v>3</v>
      </c>
      <c r="B113" s="103" t="s">
        <v>118</v>
      </c>
      <c r="C113" s="103"/>
      <c r="D113" s="103"/>
      <c r="E113" s="104"/>
      <c r="F113" s="11"/>
      <c r="G113" s="4"/>
      <c r="H113" s="100">
        <v>1.2</v>
      </c>
      <c r="I113" s="101"/>
    </row>
    <row r="114" spans="1:13" ht="16.5" thickBot="1" x14ac:dyDescent="0.3">
      <c r="A114" s="60">
        <v>4</v>
      </c>
      <c r="B114" s="105" t="s">
        <v>125</v>
      </c>
      <c r="C114" s="105"/>
      <c r="D114" s="105"/>
      <c r="E114" s="101"/>
      <c r="F114" s="11"/>
      <c r="G114" s="4"/>
      <c r="H114" s="100">
        <v>28470</v>
      </c>
      <c r="I114" s="101"/>
    </row>
    <row r="115" spans="1:13" ht="16.5" customHeight="1" thickBot="1" x14ac:dyDescent="0.3">
      <c r="A115" s="102" t="s">
        <v>42</v>
      </c>
      <c r="B115" s="103"/>
      <c r="C115" s="103"/>
      <c r="D115" s="103"/>
      <c r="E115" s="104"/>
      <c r="F115" s="100" t="s">
        <v>85</v>
      </c>
      <c r="G115" s="101"/>
      <c r="H115" s="100">
        <f>SUM(H111:I114)</f>
        <v>79942.399999999994</v>
      </c>
      <c r="I115" s="101"/>
    </row>
    <row r="116" spans="1:13" ht="16.5" customHeight="1" x14ac:dyDescent="0.25">
      <c r="A116" s="20"/>
      <c r="B116" s="20"/>
      <c r="C116" s="20"/>
      <c r="D116" s="20"/>
      <c r="E116" s="20"/>
      <c r="F116" s="18"/>
      <c r="G116" s="18"/>
      <c r="H116" s="18"/>
      <c r="I116" s="18"/>
    </row>
    <row r="117" spans="1:13" ht="35.25" customHeight="1" thickBot="1" x14ac:dyDescent="0.3">
      <c r="A117" s="148" t="s">
        <v>86</v>
      </c>
      <c r="B117" s="148"/>
      <c r="C117" s="148"/>
      <c r="D117" s="148"/>
      <c r="E117" s="148"/>
      <c r="F117" s="148"/>
      <c r="G117" s="148"/>
      <c r="H117" s="148"/>
      <c r="I117" s="148"/>
      <c r="J117" s="148"/>
    </row>
    <row r="118" spans="1:13" ht="32.25" thickBot="1" x14ac:dyDescent="0.3">
      <c r="A118" s="3" t="s">
        <v>4</v>
      </c>
      <c r="B118" s="100" t="s">
        <v>17</v>
      </c>
      <c r="C118" s="105"/>
      <c r="D118" s="105"/>
      <c r="E118" s="101"/>
      <c r="F118" s="4" t="s">
        <v>87</v>
      </c>
      <c r="G118" s="100" t="s">
        <v>88</v>
      </c>
      <c r="H118" s="101"/>
      <c r="I118" s="100" t="s">
        <v>48</v>
      </c>
      <c r="J118" s="101"/>
    </row>
    <row r="119" spans="1:13" ht="16.5" thickBot="1" x14ac:dyDescent="0.3">
      <c r="A119" s="5"/>
      <c r="B119" s="100">
        <v>1</v>
      </c>
      <c r="C119" s="105"/>
      <c r="D119" s="105"/>
      <c r="E119" s="101"/>
      <c r="F119" s="6">
        <v>2</v>
      </c>
      <c r="G119" s="100">
        <v>3</v>
      </c>
      <c r="H119" s="101"/>
      <c r="I119" s="100">
        <v>4</v>
      </c>
      <c r="J119" s="101"/>
    </row>
    <row r="120" spans="1:13" ht="16.149999999999999" hidden="1" thickBot="1" x14ac:dyDescent="0.35">
      <c r="A120" s="12">
        <v>1</v>
      </c>
      <c r="B120" s="102" t="s">
        <v>89</v>
      </c>
      <c r="C120" s="103"/>
      <c r="D120" s="103"/>
      <c r="E120" s="104"/>
      <c r="F120" s="13"/>
      <c r="G120" s="120"/>
      <c r="H120" s="121"/>
      <c r="I120" s="100">
        <v>0</v>
      </c>
      <c r="J120" s="101"/>
    </row>
    <row r="121" spans="1:13" ht="16.5" thickBot="1" x14ac:dyDescent="0.3">
      <c r="A121" s="51">
        <v>1</v>
      </c>
      <c r="B121" s="110" t="s">
        <v>90</v>
      </c>
      <c r="C121" s="111"/>
      <c r="D121" s="111"/>
      <c r="E121" s="112"/>
      <c r="F121" s="52"/>
      <c r="G121" s="116"/>
      <c r="H121" s="117"/>
      <c r="I121" s="118">
        <v>275011.51</v>
      </c>
      <c r="J121" s="119"/>
      <c r="K121" s="69"/>
    </row>
    <row r="122" spans="1:13" ht="15.6" customHeight="1" x14ac:dyDescent="0.25">
      <c r="A122" s="53">
        <v>2</v>
      </c>
      <c r="B122" s="110" t="s">
        <v>127</v>
      </c>
      <c r="C122" s="111"/>
      <c r="D122" s="111"/>
      <c r="E122" s="112"/>
      <c r="F122" s="54"/>
      <c r="G122" s="55"/>
      <c r="H122" s="55"/>
      <c r="I122" s="125">
        <v>102559.87</v>
      </c>
      <c r="J122" s="126"/>
      <c r="L122" s="69"/>
    </row>
    <row r="123" spans="1:13" ht="15.75" x14ac:dyDescent="0.25">
      <c r="A123" s="51">
        <v>3</v>
      </c>
      <c r="B123" s="122" t="s">
        <v>112</v>
      </c>
      <c r="C123" s="123"/>
      <c r="D123" s="123"/>
      <c r="E123" s="124"/>
      <c r="F123" s="54"/>
      <c r="G123" s="55"/>
      <c r="H123" s="55"/>
      <c r="I123" s="125"/>
      <c r="J123" s="126"/>
    </row>
    <row r="124" spans="1:13" ht="15.75" x14ac:dyDescent="0.25">
      <c r="A124" s="53">
        <v>4</v>
      </c>
      <c r="B124" s="122" t="s">
        <v>124</v>
      </c>
      <c r="C124" s="123"/>
      <c r="D124" s="123"/>
      <c r="E124" s="124"/>
      <c r="F124" s="54"/>
      <c r="G124" s="55"/>
      <c r="H124" s="55"/>
      <c r="I124" s="125">
        <v>10169.5</v>
      </c>
      <c r="J124" s="126"/>
    </row>
    <row r="125" spans="1:13" ht="16.5" customHeight="1" thickBot="1" x14ac:dyDescent="0.3">
      <c r="A125" s="113" t="s">
        <v>42</v>
      </c>
      <c r="B125" s="114"/>
      <c r="C125" s="114"/>
      <c r="D125" s="114"/>
      <c r="E125" s="115"/>
      <c r="F125" s="13"/>
      <c r="G125" s="108" t="s">
        <v>13</v>
      </c>
      <c r="H125" s="109"/>
      <c r="I125" s="108">
        <f>SUM(I120:J124)</f>
        <v>387740.88</v>
      </c>
      <c r="J125" s="109"/>
      <c r="L125" s="78"/>
      <c r="M125" s="79"/>
    </row>
    <row r="126" spans="1:13" ht="15.75" thickBot="1" x14ac:dyDescent="0.3"/>
    <row r="127" spans="1:13" ht="15.75" thickBot="1" x14ac:dyDescent="0.3">
      <c r="A127" s="57"/>
      <c r="B127" s="58" t="s">
        <v>117</v>
      </c>
      <c r="C127" s="58"/>
      <c r="D127" s="58"/>
      <c r="E127" s="58"/>
      <c r="F127" s="58"/>
      <c r="G127" s="58"/>
      <c r="H127" s="58"/>
      <c r="I127" s="106"/>
      <c r="J127" s="107"/>
    </row>
    <row r="130" spans="2:13" x14ac:dyDescent="0.25">
      <c r="B130" s="186" t="s">
        <v>12</v>
      </c>
      <c r="C130" s="186"/>
      <c r="D130" s="186"/>
      <c r="J130" s="59">
        <f>J18+I29+I50+J58+I69+J78+I93+I106+H115+I125+I127</f>
        <v>3637031.0799999996</v>
      </c>
      <c r="L130" s="59"/>
      <c r="M130" s="59"/>
    </row>
    <row r="131" spans="2:13" x14ac:dyDescent="0.25">
      <c r="J131" s="225">
        <v>3637031.08</v>
      </c>
      <c r="K131" s="226"/>
      <c r="L131" s="59"/>
    </row>
    <row r="132" spans="2:13" x14ac:dyDescent="0.25">
      <c r="J132" s="59">
        <f>J130-J131</f>
        <v>0</v>
      </c>
    </row>
  </sheetData>
  <mergeCells count="261">
    <mergeCell ref="I127:J127"/>
    <mergeCell ref="B118:E118"/>
    <mergeCell ref="G118:H118"/>
    <mergeCell ref="I118:J118"/>
    <mergeCell ref="B119:E119"/>
    <mergeCell ref="G119:H119"/>
    <mergeCell ref="I119:J119"/>
    <mergeCell ref="A117:J117"/>
    <mergeCell ref="I125:J125"/>
    <mergeCell ref="I123:J123"/>
    <mergeCell ref="B120:E120"/>
    <mergeCell ref="I120:J120"/>
    <mergeCell ref="B121:E121"/>
    <mergeCell ref="I121:J121"/>
    <mergeCell ref="B122:E122"/>
    <mergeCell ref="I122:J122"/>
    <mergeCell ref="G120:H120"/>
    <mergeCell ref="G121:H121"/>
    <mergeCell ref="B123:E123"/>
    <mergeCell ref="B124:E124"/>
    <mergeCell ref="I124:J124"/>
    <mergeCell ref="A125:E125"/>
    <mergeCell ref="G125:H125"/>
    <mergeCell ref="B101:E101"/>
    <mergeCell ref="F101:G101"/>
    <mergeCell ref="I101:J101"/>
    <mergeCell ref="B102:E102"/>
    <mergeCell ref="F102:G102"/>
    <mergeCell ref="I102:J102"/>
    <mergeCell ref="F105:G105"/>
    <mergeCell ref="I105:J105"/>
    <mergeCell ref="B103:E103"/>
    <mergeCell ref="F103:G103"/>
    <mergeCell ref="I103:J103"/>
    <mergeCell ref="B104:E104"/>
    <mergeCell ref="F104:G104"/>
    <mergeCell ref="I104:J104"/>
    <mergeCell ref="B105:E105"/>
    <mergeCell ref="B99:E99"/>
    <mergeCell ref="F99:G99"/>
    <mergeCell ref="I99:J99"/>
    <mergeCell ref="B100:E100"/>
    <mergeCell ref="F100:G100"/>
    <mergeCell ref="I100:J100"/>
    <mergeCell ref="B97:E97"/>
    <mergeCell ref="F97:G97"/>
    <mergeCell ref="I97:J97"/>
    <mergeCell ref="B98:E98"/>
    <mergeCell ref="F98:G98"/>
    <mergeCell ref="I98:J98"/>
    <mergeCell ref="B95:E95"/>
    <mergeCell ref="F95:G95"/>
    <mergeCell ref="I95:J95"/>
    <mergeCell ref="B96:E96"/>
    <mergeCell ref="F96:G96"/>
    <mergeCell ref="I96:J96"/>
    <mergeCell ref="D92:E92"/>
    <mergeCell ref="F92:G92"/>
    <mergeCell ref="I92:J92"/>
    <mergeCell ref="B92:C92"/>
    <mergeCell ref="A93:C93"/>
    <mergeCell ref="D93:E93"/>
    <mergeCell ref="F93:G93"/>
    <mergeCell ref="I93:J93"/>
    <mergeCell ref="A94:J94"/>
    <mergeCell ref="B90:C90"/>
    <mergeCell ref="D90:E90"/>
    <mergeCell ref="F90:G90"/>
    <mergeCell ref="I90:J90"/>
    <mergeCell ref="B91:C91"/>
    <mergeCell ref="I91:J91"/>
    <mergeCell ref="B88:C88"/>
    <mergeCell ref="D88:E88"/>
    <mergeCell ref="F88:G88"/>
    <mergeCell ref="I88:J88"/>
    <mergeCell ref="B89:C89"/>
    <mergeCell ref="D89:E89"/>
    <mergeCell ref="F89:G89"/>
    <mergeCell ref="I89:J89"/>
    <mergeCell ref="B86:C86"/>
    <mergeCell ref="D86:E86"/>
    <mergeCell ref="F86:G86"/>
    <mergeCell ref="I86:J86"/>
    <mergeCell ref="B87:C87"/>
    <mergeCell ref="D87:E87"/>
    <mergeCell ref="F87:G87"/>
    <mergeCell ref="I87:J87"/>
    <mergeCell ref="B83:D83"/>
    <mergeCell ref="E83:F83"/>
    <mergeCell ref="G83:H83"/>
    <mergeCell ref="I83:J83"/>
    <mergeCell ref="A84:D84"/>
    <mergeCell ref="E84:F84"/>
    <mergeCell ref="G84:H84"/>
    <mergeCell ref="I84:J84"/>
    <mergeCell ref="A80:J80"/>
    <mergeCell ref="B81:D81"/>
    <mergeCell ref="E81:F81"/>
    <mergeCell ref="G81:H81"/>
    <mergeCell ref="I81:J81"/>
    <mergeCell ref="B82:D82"/>
    <mergeCell ref="E82:F82"/>
    <mergeCell ref="G82:H82"/>
    <mergeCell ref="I82:J82"/>
    <mergeCell ref="B77:D77"/>
    <mergeCell ref="F77:G77"/>
    <mergeCell ref="H77:I77"/>
    <mergeCell ref="B78:D78"/>
    <mergeCell ref="F78:G78"/>
    <mergeCell ref="H78:I78"/>
    <mergeCell ref="B75:D75"/>
    <mergeCell ref="F75:G75"/>
    <mergeCell ref="H75:I75"/>
    <mergeCell ref="B76:D76"/>
    <mergeCell ref="F76:G76"/>
    <mergeCell ref="H76:I76"/>
    <mergeCell ref="A69:D69"/>
    <mergeCell ref="E69:F69"/>
    <mergeCell ref="G69:H69"/>
    <mergeCell ref="I69:J69"/>
    <mergeCell ref="A71:J71"/>
    <mergeCell ref="A74:J74"/>
    <mergeCell ref="B66:D66"/>
    <mergeCell ref="E66:F66"/>
    <mergeCell ref="G66:H66"/>
    <mergeCell ref="I66:J66"/>
    <mergeCell ref="B68:D68"/>
    <mergeCell ref="E68:F68"/>
    <mergeCell ref="G68:H68"/>
    <mergeCell ref="I68:J68"/>
    <mergeCell ref="B67:D67"/>
    <mergeCell ref="E67:F67"/>
    <mergeCell ref="G67:H67"/>
    <mergeCell ref="I67:J67"/>
    <mergeCell ref="A60:J60"/>
    <mergeCell ref="B64:D64"/>
    <mergeCell ref="E64:F64"/>
    <mergeCell ref="G64:H64"/>
    <mergeCell ref="I64:J64"/>
    <mergeCell ref="B65:D65"/>
    <mergeCell ref="E65:F65"/>
    <mergeCell ref="G65:H65"/>
    <mergeCell ref="I65:J65"/>
    <mergeCell ref="B57:E57"/>
    <mergeCell ref="F57:G57"/>
    <mergeCell ref="H57:I57"/>
    <mergeCell ref="A58:E58"/>
    <mergeCell ref="F58:G58"/>
    <mergeCell ref="H58:I58"/>
    <mergeCell ref="A52:J52"/>
    <mergeCell ref="B55:E55"/>
    <mergeCell ref="F55:G55"/>
    <mergeCell ref="H55:I55"/>
    <mergeCell ref="B56:E56"/>
    <mergeCell ref="F56:G56"/>
    <mergeCell ref="H56:I56"/>
    <mergeCell ref="B49:F49"/>
    <mergeCell ref="G49:H49"/>
    <mergeCell ref="I49:J49"/>
    <mergeCell ref="A50:F50"/>
    <mergeCell ref="G50:H50"/>
    <mergeCell ref="I50:J50"/>
    <mergeCell ref="B47:F47"/>
    <mergeCell ref="G47:H47"/>
    <mergeCell ref="I47:J47"/>
    <mergeCell ref="B48:F48"/>
    <mergeCell ref="G48:H48"/>
    <mergeCell ref="I48:J48"/>
    <mergeCell ref="B45:F45"/>
    <mergeCell ref="G45:H45"/>
    <mergeCell ref="I45:J45"/>
    <mergeCell ref="B46:F46"/>
    <mergeCell ref="G46:H46"/>
    <mergeCell ref="I46:J46"/>
    <mergeCell ref="B42:F42"/>
    <mergeCell ref="G42:H42"/>
    <mergeCell ref="I42:J42"/>
    <mergeCell ref="A43:A44"/>
    <mergeCell ref="B43:F43"/>
    <mergeCell ref="G43:H44"/>
    <mergeCell ref="I43:J44"/>
    <mergeCell ref="B44:F44"/>
    <mergeCell ref="B40:F40"/>
    <mergeCell ref="G40:H40"/>
    <mergeCell ref="I40:J40"/>
    <mergeCell ref="B41:F41"/>
    <mergeCell ref="G41:H41"/>
    <mergeCell ref="I41:J41"/>
    <mergeCell ref="B37:F37"/>
    <mergeCell ref="G37:H37"/>
    <mergeCell ref="I37:J37"/>
    <mergeCell ref="A38:A39"/>
    <mergeCell ref="B38:F38"/>
    <mergeCell ref="G38:H39"/>
    <mergeCell ref="I38:J39"/>
    <mergeCell ref="B39:F39"/>
    <mergeCell ref="A29:D29"/>
    <mergeCell ref="E29:F29"/>
    <mergeCell ref="I29:J29"/>
    <mergeCell ref="A31:J31"/>
    <mergeCell ref="A34:J34"/>
    <mergeCell ref="B35:F35"/>
    <mergeCell ref="G35:H35"/>
    <mergeCell ref="I35:J35"/>
    <mergeCell ref="I27:J27"/>
    <mergeCell ref="B28:D28"/>
    <mergeCell ref="E28:F28"/>
    <mergeCell ref="I28:J28"/>
    <mergeCell ref="B25:D25"/>
    <mergeCell ref="E25:F25"/>
    <mergeCell ref="I25:J25"/>
    <mergeCell ref="B26:D26"/>
    <mergeCell ref="E26:F26"/>
    <mergeCell ref="I26:J26"/>
    <mergeCell ref="B27:D27"/>
    <mergeCell ref="E27:F27"/>
    <mergeCell ref="A1:J1"/>
    <mergeCell ref="A2:J2"/>
    <mergeCell ref="A3:J3"/>
    <mergeCell ref="H4:J4"/>
    <mergeCell ref="A5:J5"/>
    <mergeCell ref="A6:J6"/>
    <mergeCell ref="A18:B18"/>
    <mergeCell ref="A20:J20"/>
    <mergeCell ref="A23:J23"/>
    <mergeCell ref="B24:D24"/>
    <mergeCell ref="E24:F24"/>
    <mergeCell ref="I24:J24"/>
    <mergeCell ref="A9:J9"/>
    <mergeCell ref="A10:A12"/>
    <mergeCell ref="B10:B12"/>
    <mergeCell ref="C10:C12"/>
    <mergeCell ref="D10:G10"/>
    <mergeCell ref="I10:I12"/>
    <mergeCell ref="J10:J12"/>
    <mergeCell ref="D11:D12"/>
    <mergeCell ref="E11:G11"/>
    <mergeCell ref="B130:D130"/>
    <mergeCell ref="A106:E106"/>
    <mergeCell ref="F106:G106"/>
    <mergeCell ref="I106:J106"/>
    <mergeCell ref="A108:J108"/>
    <mergeCell ref="F112:G112"/>
    <mergeCell ref="B113:E113"/>
    <mergeCell ref="B114:E114"/>
    <mergeCell ref="H114:I114"/>
    <mergeCell ref="A115:E115"/>
    <mergeCell ref="F115:G115"/>
    <mergeCell ref="H115:I115"/>
    <mergeCell ref="B111:E111"/>
    <mergeCell ref="F111:G111"/>
    <mergeCell ref="H111:I111"/>
    <mergeCell ref="B112:E112"/>
    <mergeCell ref="H112:I112"/>
    <mergeCell ref="H113:I113"/>
    <mergeCell ref="B109:E109"/>
    <mergeCell ref="F109:G109"/>
    <mergeCell ref="H109:I109"/>
    <mergeCell ref="B110:E110"/>
    <mergeCell ref="F110:G110"/>
    <mergeCell ref="H110:I110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1"/>
  <sheetViews>
    <sheetView tabSelected="1" topLeftCell="A112" workbookViewId="0">
      <selection activeCell="H4" sqref="H4:J4"/>
    </sheetView>
  </sheetViews>
  <sheetFormatPr defaultColWidth="9.140625" defaultRowHeight="15" x14ac:dyDescent="0.25"/>
  <cols>
    <col min="1" max="1" width="4.5703125" style="22" customWidth="1"/>
    <col min="2" max="2" width="15.7109375" style="22" customWidth="1"/>
    <col min="3" max="3" width="8" style="22" customWidth="1"/>
    <col min="4" max="5" width="10.42578125" style="22" bestFit="1" customWidth="1"/>
    <col min="6" max="7" width="9.28515625" style="22" bestFit="1" customWidth="1"/>
    <col min="8" max="8" width="9.28515625" style="22" customWidth="1"/>
    <col min="9" max="9" width="8.140625" style="22" customWidth="1"/>
    <col min="10" max="10" width="11.28515625" style="22" customWidth="1"/>
    <col min="11" max="11" width="9.140625" style="22"/>
    <col min="12" max="12" width="11.7109375" style="22" customWidth="1"/>
    <col min="13" max="13" width="9.42578125" style="22" bestFit="1" customWidth="1"/>
    <col min="14" max="16384" width="9.140625" style="22"/>
  </cols>
  <sheetData>
    <row r="1" spans="1:10" s="45" customFormat="1" ht="15.75" x14ac:dyDescent="0.25">
      <c r="A1" s="174" t="s">
        <v>0</v>
      </c>
      <c r="B1" s="174"/>
      <c r="C1" s="174"/>
      <c r="D1" s="174"/>
      <c r="E1" s="174"/>
      <c r="F1" s="174"/>
      <c r="G1" s="174"/>
      <c r="H1" s="174"/>
      <c r="I1" s="174"/>
      <c r="J1" s="174"/>
    </row>
    <row r="2" spans="1:10" s="45" customFormat="1" ht="15.75" customHeight="1" x14ac:dyDescent="0.25">
      <c r="A2" s="175" t="s">
        <v>113</v>
      </c>
      <c r="B2" s="175"/>
      <c r="C2" s="175"/>
      <c r="D2" s="175"/>
      <c r="E2" s="175"/>
      <c r="F2" s="175"/>
      <c r="G2" s="175"/>
      <c r="H2" s="175"/>
      <c r="I2" s="175"/>
      <c r="J2" s="175"/>
    </row>
    <row r="3" spans="1:10" s="45" customFormat="1" ht="15.75" x14ac:dyDescent="0.25">
      <c r="A3" s="174" t="s">
        <v>121</v>
      </c>
      <c r="B3" s="174"/>
      <c r="C3" s="174"/>
      <c r="D3" s="174"/>
      <c r="E3" s="174"/>
      <c r="F3" s="174"/>
      <c r="G3" s="174"/>
      <c r="H3" s="174"/>
      <c r="I3" s="174"/>
      <c r="J3" s="174"/>
    </row>
    <row r="4" spans="1:10" s="45" customFormat="1" ht="15.75" x14ac:dyDescent="0.25">
      <c r="A4" s="46"/>
      <c r="H4" s="185" t="s">
        <v>142</v>
      </c>
      <c r="I4" s="185"/>
      <c r="J4" s="185"/>
    </row>
    <row r="5" spans="1:10" ht="39.75" customHeight="1" x14ac:dyDescent="0.25">
      <c r="A5" s="176" t="s">
        <v>128</v>
      </c>
      <c r="B5" s="176"/>
      <c r="C5" s="176"/>
      <c r="D5" s="176"/>
      <c r="E5" s="176"/>
      <c r="F5" s="176"/>
      <c r="G5" s="176"/>
      <c r="H5" s="176"/>
      <c r="I5" s="176"/>
      <c r="J5" s="176"/>
    </row>
    <row r="6" spans="1:10" s="45" customFormat="1" ht="15.75" x14ac:dyDescent="0.25">
      <c r="A6" s="177" t="s">
        <v>1</v>
      </c>
      <c r="B6" s="177"/>
      <c r="C6" s="177"/>
      <c r="D6" s="177"/>
      <c r="E6" s="177"/>
      <c r="F6" s="177"/>
      <c r="G6" s="177"/>
      <c r="H6" s="177"/>
      <c r="I6" s="177"/>
      <c r="J6" s="177"/>
    </row>
    <row r="7" spans="1:10" s="45" customFormat="1" ht="15.75" x14ac:dyDescent="0.25">
      <c r="A7" s="47" t="s">
        <v>2</v>
      </c>
    </row>
    <row r="8" spans="1:10" s="45" customFormat="1" ht="15.75" x14ac:dyDescent="0.25">
      <c r="A8" s="47" t="s">
        <v>105</v>
      </c>
    </row>
    <row r="9" spans="1:10" s="45" customFormat="1" ht="16.5" thickBot="1" x14ac:dyDescent="0.3">
      <c r="A9" s="178" t="s">
        <v>3</v>
      </c>
      <c r="B9" s="178"/>
      <c r="C9" s="178"/>
      <c r="D9" s="178"/>
      <c r="E9" s="178"/>
      <c r="F9" s="178"/>
      <c r="G9" s="178"/>
      <c r="H9" s="178"/>
      <c r="I9" s="178"/>
      <c r="J9" s="178"/>
    </row>
    <row r="10" spans="1:10" ht="30" customHeight="1" thickBot="1" x14ac:dyDescent="0.3">
      <c r="A10" s="179" t="s">
        <v>4</v>
      </c>
      <c r="B10" s="179" t="s">
        <v>5</v>
      </c>
      <c r="C10" s="179" t="s">
        <v>6</v>
      </c>
      <c r="D10" s="182" t="s">
        <v>7</v>
      </c>
      <c r="E10" s="183"/>
      <c r="F10" s="183"/>
      <c r="G10" s="184"/>
      <c r="H10" s="30" t="s">
        <v>100</v>
      </c>
      <c r="I10" s="179" t="s">
        <v>102</v>
      </c>
      <c r="J10" s="179" t="s">
        <v>103</v>
      </c>
    </row>
    <row r="11" spans="1:10" ht="15.75" customHeight="1" thickBot="1" x14ac:dyDescent="0.3">
      <c r="A11" s="180"/>
      <c r="B11" s="180"/>
      <c r="C11" s="180"/>
      <c r="D11" s="179" t="s">
        <v>8</v>
      </c>
      <c r="E11" s="182" t="s">
        <v>104</v>
      </c>
      <c r="F11" s="183"/>
      <c r="G11" s="184"/>
      <c r="H11" s="31" t="s">
        <v>101</v>
      </c>
      <c r="I11" s="180"/>
      <c r="J11" s="180"/>
    </row>
    <row r="12" spans="1:10" ht="62.25" customHeight="1" thickBot="1" x14ac:dyDescent="0.3">
      <c r="A12" s="181"/>
      <c r="B12" s="181"/>
      <c r="C12" s="181"/>
      <c r="D12" s="181"/>
      <c r="E12" s="32" t="s">
        <v>9</v>
      </c>
      <c r="F12" s="32" t="s">
        <v>10</v>
      </c>
      <c r="G12" s="32" t="s">
        <v>11</v>
      </c>
      <c r="H12" s="33"/>
      <c r="I12" s="181"/>
      <c r="J12" s="181"/>
    </row>
    <row r="13" spans="1:10" ht="15.75" thickBot="1" x14ac:dyDescent="0.3">
      <c r="A13" s="86">
        <v>1</v>
      </c>
      <c r="B13" s="32">
        <v>2</v>
      </c>
      <c r="C13" s="32">
        <v>3</v>
      </c>
      <c r="D13" s="32">
        <v>4</v>
      </c>
      <c r="E13" s="32">
        <v>5</v>
      </c>
      <c r="F13" s="32">
        <v>6</v>
      </c>
      <c r="G13" s="32">
        <v>7</v>
      </c>
      <c r="H13" s="32">
        <v>8</v>
      </c>
      <c r="I13" s="32">
        <v>9</v>
      </c>
      <c r="J13" s="32">
        <v>10</v>
      </c>
    </row>
    <row r="14" spans="1:10" ht="15.75" thickBot="1" x14ac:dyDescent="0.3">
      <c r="A14" s="35">
        <v>1</v>
      </c>
      <c r="B14" s="36" t="s">
        <v>96</v>
      </c>
      <c r="C14" s="37">
        <v>1</v>
      </c>
      <c r="D14" s="90"/>
      <c r="E14" s="38"/>
      <c r="F14" s="39"/>
      <c r="G14" s="38"/>
      <c r="H14" s="40"/>
      <c r="I14" s="39"/>
      <c r="J14" s="41">
        <f>(C14*D14+I14)*12</f>
        <v>0</v>
      </c>
    </row>
    <row r="15" spans="1:10" ht="36" customHeight="1" thickBot="1" x14ac:dyDescent="0.3">
      <c r="A15" s="35">
        <v>2</v>
      </c>
      <c r="B15" s="36" t="s">
        <v>97</v>
      </c>
      <c r="C15" s="91">
        <v>13.16</v>
      </c>
      <c r="D15" s="92"/>
      <c r="E15" s="42"/>
      <c r="F15" s="43"/>
      <c r="G15" s="93"/>
      <c r="H15" s="44"/>
      <c r="I15" s="39"/>
      <c r="J15" s="41">
        <f>(C15*D15+I15)*12</f>
        <v>0</v>
      </c>
    </row>
    <row r="16" spans="1:10" ht="26.25" customHeight="1" thickBot="1" x14ac:dyDescent="0.3">
      <c r="A16" s="48">
        <v>3</v>
      </c>
      <c r="B16" s="49" t="s">
        <v>98</v>
      </c>
      <c r="C16" s="94">
        <v>11</v>
      </c>
      <c r="D16" s="50"/>
      <c r="E16" s="42"/>
      <c r="F16" s="42"/>
      <c r="G16" s="38">
        <f>D16-I146-F16</f>
        <v>0</v>
      </c>
      <c r="H16" s="44"/>
      <c r="I16" s="39"/>
      <c r="J16" s="41">
        <f>(C16*D16+I16)*12</f>
        <v>0</v>
      </c>
    </row>
    <row r="17" spans="1:13" ht="34.5" customHeight="1" thickBot="1" x14ac:dyDescent="0.3">
      <c r="A17" s="65">
        <v>4</v>
      </c>
      <c r="B17" s="66" t="s">
        <v>99</v>
      </c>
      <c r="C17" s="67">
        <v>10.050000000000001</v>
      </c>
      <c r="D17" s="95"/>
      <c r="E17" s="42"/>
      <c r="F17" s="42"/>
      <c r="G17" s="38"/>
      <c r="H17" s="44"/>
      <c r="I17" s="39"/>
      <c r="J17" s="41">
        <f>(C17*D17+I17)*12</f>
        <v>0</v>
      </c>
    </row>
    <row r="18" spans="1:13" ht="15.75" customHeight="1" thickBot="1" x14ac:dyDescent="0.3">
      <c r="A18" s="190" t="s">
        <v>12</v>
      </c>
      <c r="B18" s="191"/>
      <c r="C18" s="36">
        <f>SUM(C14:C17)</f>
        <v>35.21</v>
      </c>
      <c r="D18" s="33"/>
      <c r="E18" s="36" t="s">
        <v>13</v>
      </c>
      <c r="F18" s="36" t="s">
        <v>13</v>
      </c>
      <c r="G18" s="36" t="s">
        <v>13</v>
      </c>
      <c r="H18" s="36" t="s">
        <v>13</v>
      </c>
      <c r="I18" s="36" t="s">
        <v>13</v>
      </c>
      <c r="J18" s="41">
        <f>SUM(J14:J17)</f>
        <v>0</v>
      </c>
      <c r="L18" s="69"/>
      <c r="M18" s="59"/>
    </row>
    <row r="19" spans="1:13" x14ac:dyDescent="0.25">
      <c r="A19" s="25"/>
      <c r="B19" s="25"/>
      <c r="C19" s="8"/>
      <c r="D19" s="8"/>
      <c r="E19" s="8"/>
      <c r="F19" s="8"/>
      <c r="G19" s="8"/>
      <c r="H19" s="8"/>
      <c r="I19" s="8"/>
      <c r="J19" s="9"/>
      <c r="L19" s="59"/>
    </row>
    <row r="20" spans="1:13" ht="17.25" x14ac:dyDescent="0.25">
      <c r="A20" s="154" t="s">
        <v>1</v>
      </c>
      <c r="B20" s="154"/>
      <c r="C20" s="154"/>
      <c r="D20" s="154"/>
      <c r="E20" s="154"/>
      <c r="F20" s="154"/>
      <c r="G20" s="154"/>
      <c r="H20" s="154"/>
      <c r="I20" s="154"/>
      <c r="J20" s="154"/>
    </row>
    <row r="21" spans="1:13" ht="17.25" x14ac:dyDescent="0.25">
      <c r="A21" s="2" t="s">
        <v>14</v>
      </c>
    </row>
    <row r="22" spans="1:13" ht="17.25" x14ac:dyDescent="0.25">
      <c r="A22" s="2" t="s">
        <v>15</v>
      </c>
    </row>
    <row r="23" spans="1:13" ht="32.25" customHeight="1" thickBot="1" x14ac:dyDescent="0.3">
      <c r="A23" s="192" t="s">
        <v>16</v>
      </c>
      <c r="B23" s="192"/>
      <c r="C23" s="192"/>
      <c r="D23" s="192"/>
      <c r="E23" s="192"/>
      <c r="F23" s="192"/>
      <c r="G23" s="192"/>
      <c r="H23" s="192"/>
      <c r="I23" s="192"/>
      <c r="J23" s="192"/>
    </row>
    <row r="24" spans="1:13" ht="67.5" customHeight="1" thickBot="1" x14ac:dyDescent="0.3">
      <c r="A24" s="3" t="s">
        <v>4</v>
      </c>
      <c r="B24" s="100" t="s">
        <v>17</v>
      </c>
      <c r="C24" s="105"/>
      <c r="D24" s="101"/>
      <c r="E24" s="100" t="s">
        <v>18</v>
      </c>
      <c r="F24" s="101"/>
      <c r="G24" s="82" t="s">
        <v>19</v>
      </c>
      <c r="H24" s="82" t="s">
        <v>20</v>
      </c>
      <c r="I24" s="100" t="s">
        <v>21</v>
      </c>
      <c r="J24" s="101"/>
    </row>
    <row r="25" spans="1:13" ht="16.5" thickBot="1" x14ac:dyDescent="0.3">
      <c r="A25" s="5">
        <v>1</v>
      </c>
      <c r="B25" s="100">
        <v>2</v>
      </c>
      <c r="C25" s="105"/>
      <c r="D25" s="101"/>
      <c r="E25" s="100">
        <v>3</v>
      </c>
      <c r="F25" s="101"/>
      <c r="G25" s="85">
        <v>4</v>
      </c>
      <c r="H25" s="85">
        <v>5</v>
      </c>
      <c r="I25" s="100">
        <v>6</v>
      </c>
      <c r="J25" s="101"/>
    </row>
    <row r="26" spans="1:13" ht="15.75" customHeight="1" thickBot="1" x14ac:dyDescent="0.3">
      <c r="A26" s="83">
        <v>1</v>
      </c>
      <c r="B26" s="120" t="s">
        <v>109</v>
      </c>
      <c r="C26" s="189"/>
      <c r="D26" s="121"/>
      <c r="E26" s="120"/>
      <c r="F26" s="121"/>
      <c r="G26" s="13"/>
      <c r="H26" s="13"/>
      <c r="I26" s="120"/>
      <c r="J26" s="121"/>
    </row>
    <row r="27" spans="1:13" ht="15.75" thickBot="1" x14ac:dyDescent="0.3">
      <c r="A27" s="83">
        <v>2</v>
      </c>
      <c r="B27" s="120" t="s">
        <v>110</v>
      </c>
      <c r="C27" s="189"/>
      <c r="D27" s="121"/>
      <c r="E27" s="120"/>
      <c r="F27" s="121"/>
      <c r="G27" s="13"/>
      <c r="H27" s="13"/>
      <c r="I27" s="120"/>
      <c r="J27" s="121"/>
    </row>
    <row r="28" spans="1:13" ht="15.75" customHeight="1" thickBot="1" x14ac:dyDescent="0.3">
      <c r="A28" s="23">
        <v>3</v>
      </c>
      <c r="B28" s="120" t="s">
        <v>111</v>
      </c>
      <c r="C28" s="189"/>
      <c r="D28" s="121"/>
      <c r="E28" s="120"/>
      <c r="F28" s="121"/>
      <c r="G28" s="13"/>
      <c r="H28" s="13"/>
      <c r="I28" s="120"/>
      <c r="J28" s="121"/>
    </row>
    <row r="29" spans="1:13" ht="16.5" customHeight="1" thickBot="1" x14ac:dyDescent="0.3">
      <c r="A29" s="102" t="s">
        <v>12</v>
      </c>
      <c r="B29" s="103"/>
      <c r="C29" s="103"/>
      <c r="D29" s="104"/>
      <c r="E29" s="100" t="s">
        <v>22</v>
      </c>
      <c r="F29" s="101"/>
      <c r="G29" s="7" t="s">
        <v>22</v>
      </c>
      <c r="H29" s="7" t="s">
        <v>22</v>
      </c>
      <c r="I29" s="100">
        <f>SUM(I26:J28)</f>
        <v>0</v>
      </c>
      <c r="J29" s="101"/>
    </row>
    <row r="31" spans="1:13" ht="17.25" x14ac:dyDescent="0.25">
      <c r="A31" s="154" t="s">
        <v>23</v>
      </c>
      <c r="B31" s="154"/>
      <c r="C31" s="154"/>
      <c r="D31" s="154"/>
      <c r="E31" s="154"/>
      <c r="F31" s="154"/>
      <c r="G31" s="154"/>
      <c r="H31" s="154"/>
      <c r="I31" s="154"/>
      <c r="J31" s="154"/>
    </row>
    <row r="32" spans="1:13" ht="17.25" x14ac:dyDescent="0.25">
      <c r="A32" s="2" t="s">
        <v>24</v>
      </c>
    </row>
    <row r="33" spans="1:10" ht="17.25" x14ac:dyDescent="0.25">
      <c r="A33" s="2" t="s">
        <v>25</v>
      </c>
    </row>
    <row r="34" spans="1:10" ht="71.25" customHeight="1" thickBot="1" x14ac:dyDescent="0.3">
      <c r="A34" s="192" t="s">
        <v>26</v>
      </c>
      <c r="B34" s="192"/>
      <c r="C34" s="192"/>
      <c r="D34" s="192"/>
      <c r="E34" s="192"/>
      <c r="F34" s="192"/>
      <c r="G34" s="192"/>
      <c r="H34" s="192"/>
      <c r="I34" s="192"/>
      <c r="J34" s="192"/>
    </row>
    <row r="35" spans="1:10" ht="32.25" customHeight="1" thickBot="1" x14ac:dyDescent="0.3">
      <c r="A35" s="3" t="s">
        <v>4</v>
      </c>
      <c r="B35" s="100" t="s">
        <v>27</v>
      </c>
      <c r="C35" s="105"/>
      <c r="D35" s="105"/>
      <c r="E35" s="105"/>
      <c r="F35" s="101"/>
      <c r="G35" s="100" t="s">
        <v>28</v>
      </c>
      <c r="H35" s="101"/>
      <c r="I35" s="100" t="s">
        <v>29</v>
      </c>
      <c r="J35" s="101"/>
    </row>
    <row r="36" spans="1:10" ht="16.5" thickBot="1" x14ac:dyDescent="0.3">
      <c r="A36" s="5">
        <v>1</v>
      </c>
      <c r="B36" s="85">
        <v>2</v>
      </c>
      <c r="C36" s="85"/>
      <c r="D36" s="85"/>
      <c r="E36" s="85"/>
      <c r="F36" s="85"/>
      <c r="G36" s="85">
        <v>3</v>
      </c>
      <c r="H36" s="85"/>
      <c r="I36" s="85"/>
      <c r="J36" s="85">
        <v>4</v>
      </c>
    </row>
    <row r="37" spans="1:10" ht="16.5" customHeight="1" thickBot="1" x14ac:dyDescent="0.3">
      <c r="A37" s="12">
        <v>1</v>
      </c>
      <c r="B37" s="100" t="s">
        <v>30</v>
      </c>
      <c r="C37" s="105"/>
      <c r="D37" s="105"/>
      <c r="E37" s="105"/>
      <c r="F37" s="101"/>
      <c r="G37" s="100" t="s">
        <v>13</v>
      </c>
      <c r="H37" s="101"/>
      <c r="I37" s="149">
        <f>I38</f>
        <v>0</v>
      </c>
      <c r="J37" s="150"/>
    </row>
    <row r="38" spans="1:10" ht="15.75" customHeight="1" x14ac:dyDescent="0.25">
      <c r="A38" s="172"/>
      <c r="B38" s="118" t="s">
        <v>31</v>
      </c>
      <c r="C38" s="138"/>
      <c r="D38" s="138"/>
      <c r="E38" s="138"/>
      <c r="F38" s="119"/>
      <c r="G38" s="164">
        <f>J18</f>
        <v>0</v>
      </c>
      <c r="H38" s="165"/>
      <c r="I38" s="168">
        <f>I50/30.2*22</f>
        <v>0</v>
      </c>
      <c r="J38" s="169"/>
    </row>
    <row r="39" spans="1:10" ht="16.5" customHeight="1" thickBot="1" x14ac:dyDescent="0.3">
      <c r="A39" s="173"/>
      <c r="B39" s="108" t="s">
        <v>32</v>
      </c>
      <c r="C39" s="155"/>
      <c r="D39" s="155"/>
      <c r="E39" s="155"/>
      <c r="F39" s="109"/>
      <c r="G39" s="166"/>
      <c r="H39" s="167"/>
      <c r="I39" s="170"/>
      <c r="J39" s="171"/>
    </row>
    <row r="40" spans="1:10" ht="16.5" customHeight="1" thickBot="1" x14ac:dyDescent="0.3">
      <c r="A40" s="83"/>
      <c r="B40" s="100" t="s">
        <v>33</v>
      </c>
      <c r="C40" s="105"/>
      <c r="D40" s="105"/>
      <c r="E40" s="105"/>
      <c r="F40" s="101"/>
      <c r="G40" s="120"/>
      <c r="H40" s="121"/>
      <c r="I40" s="149"/>
      <c r="J40" s="150"/>
    </row>
    <row r="41" spans="1:10" ht="52.5" customHeight="1" thickBot="1" x14ac:dyDescent="0.3">
      <c r="A41" s="83"/>
      <c r="B41" s="100" t="s">
        <v>34</v>
      </c>
      <c r="C41" s="105"/>
      <c r="D41" s="105"/>
      <c r="E41" s="105"/>
      <c r="F41" s="101"/>
      <c r="G41" s="120"/>
      <c r="H41" s="121"/>
      <c r="I41" s="149"/>
      <c r="J41" s="150"/>
    </row>
    <row r="42" spans="1:10" ht="31.5" customHeight="1" thickBot="1" x14ac:dyDescent="0.3">
      <c r="A42" s="12">
        <v>2</v>
      </c>
      <c r="B42" s="100" t="s">
        <v>35</v>
      </c>
      <c r="C42" s="105"/>
      <c r="D42" s="105"/>
      <c r="E42" s="105"/>
      <c r="F42" s="101"/>
      <c r="G42" s="100" t="s">
        <v>13</v>
      </c>
      <c r="H42" s="101"/>
      <c r="I42" s="149">
        <f>I43+I46</f>
        <v>0</v>
      </c>
      <c r="J42" s="150"/>
    </row>
    <row r="43" spans="1:10" ht="15.75" customHeight="1" x14ac:dyDescent="0.25">
      <c r="A43" s="172"/>
      <c r="B43" s="118" t="s">
        <v>31</v>
      </c>
      <c r="C43" s="138"/>
      <c r="D43" s="138"/>
      <c r="E43" s="138"/>
      <c r="F43" s="119"/>
      <c r="G43" s="164">
        <f>J18</f>
        <v>0</v>
      </c>
      <c r="H43" s="165"/>
      <c r="I43" s="168">
        <f>I50/30.2*2.9</f>
        <v>0</v>
      </c>
      <c r="J43" s="169"/>
    </row>
    <row r="44" spans="1:10" ht="49.5" customHeight="1" thickBot="1" x14ac:dyDescent="0.3">
      <c r="A44" s="173"/>
      <c r="B44" s="108" t="s">
        <v>36</v>
      </c>
      <c r="C44" s="155"/>
      <c r="D44" s="155"/>
      <c r="E44" s="155"/>
      <c r="F44" s="109"/>
      <c r="G44" s="166"/>
      <c r="H44" s="167"/>
      <c r="I44" s="170"/>
      <c r="J44" s="171"/>
    </row>
    <row r="45" spans="1:10" ht="45.75" customHeight="1" thickBot="1" x14ac:dyDescent="0.3">
      <c r="A45" s="83"/>
      <c r="B45" s="100" t="s">
        <v>37</v>
      </c>
      <c r="C45" s="105"/>
      <c r="D45" s="105"/>
      <c r="E45" s="105"/>
      <c r="F45" s="101"/>
      <c r="G45" s="120"/>
      <c r="H45" s="121"/>
      <c r="I45" s="149"/>
      <c r="J45" s="150"/>
    </row>
    <row r="46" spans="1:10" ht="45" customHeight="1" thickBot="1" x14ac:dyDescent="0.3">
      <c r="A46" s="83"/>
      <c r="B46" s="100" t="s">
        <v>38</v>
      </c>
      <c r="C46" s="105"/>
      <c r="D46" s="105"/>
      <c r="E46" s="105"/>
      <c r="F46" s="101"/>
      <c r="G46" s="162">
        <f>G43</f>
        <v>0</v>
      </c>
      <c r="H46" s="163"/>
      <c r="I46" s="149">
        <f>I50/30.2*0.2</f>
        <v>0</v>
      </c>
      <c r="J46" s="150"/>
    </row>
    <row r="47" spans="1:10" ht="63.75" customHeight="1" thickBot="1" x14ac:dyDescent="0.3">
      <c r="A47" s="83"/>
      <c r="B47" s="100" t="s">
        <v>39</v>
      </c>
      <c r="C47" s="105"/>
      <c r="D47" s="105"/>
      <c r="E47" s="105"/>
      <c r="F47" s="101"/>
      <c r="G47" s="120"/>
      <c r="H47" s="121"/>
      <c r="I47" s="149"/>
      <c r="J47" s="150"/>
    </row>
    <row r="48" spans="1:10" ht="65.25" customHeight="1" thickBot="1" x14ac:dyDescent="0.3">
      <c r="A48" s="83"/>
      <c r="B48" s="100" t="s">
        <v>40</v>
      </c>
      <c r="C48" s="105"/>
      <c r="D48" s="105"/>
      <c r="E48" s="105"/>
      <c r="F48" s="101"/>
      <c r="G48" s="120"/>
      <c r="H48" s="121"/>
      <c r="I48" s="149"/>
      <c r="J48" s="150"/>
    </row>
    <row r="49" spans="1:12" ht="46.5" customHeight="1" thickBot="1" x14ac:dyDescent="0.3">
      <c r="A49" s="12">
        <v>3</v>
      </c>
      <c r="B49" s="100" t="s">
        <v>41</v>
      </c>
      <c r="C49" s="105"/>
      <c r="D49" s="105"/>
      <c r="E49" s="105"/>
      <c r="F49" s="101"/>
      <c r="G49" s="162">
        <f>G46</f>
        <v>0</v>
      </c>
      <c r="H49" s="163"/>
      <c r="I49" s="156">
        <f>I50/30.2*5.1</f>
        <v>0</v>
      </c>
      <c r="J49" s="157"/>
    </row>
    <row r="50" spans="1:12" ht="16.5" customHeight="1" thickBot="1" x14ac:dyDescent="0.3">
      <c r="A50" s="102" t="s">
        <v>42</v>
      </c>
      <c r="B50" s="103"/>
      <c r="C50" s="103"/>
      <c r="D50" s="103"/>
      <c r="E50" s="103"/>
      <c r="F50" s="104"/>
      <c r="G50" s="100" t="s">
        <v>13</v>
      </c>
      <c r="H50" s="101"/>
      <c r="I50" s="156"/>
      <c r="J50" s="157"/>
      <c r="L50" s="69"/>
    </row>
    <row r="52" spans="1:12" ht="17.25" x14ac:dyDescent="0.25">
      <c r="A52" s="154" t="s">
        <v>43</v>
      </c>
      <c r="B52" s="154"/>
      <c r="C52" s="154"/>
      <c r="D52" s="154"/>
      <c r="E52" s="154"/>
      <c r="F52" s="154"/>
      <c r="G52" s="154"/>
      <c r="H52" s="154"/>
      <c r="I52" s="154"/>
      <c r="J52" s="154"/>
    </row>
    <row r="53" spans="1:12" ht="17.25" x14ac:dyDescent="0.25">
      <c r="A53" s="2" t="s">
        <v>44</v>
      </c>
    </row>
    <row r="54" spans="1:12" ht="18" thickBot="1" x14ac:dyDescent="0.3">
      <c r="A54" s="2" t="s">
        <v>15</v>
      </c>
    </row>
    <row r="55" spans="1:12" ht="63.75" customHeight="1" thickBot="1" x14ac:dyDescent="0.3">
      <c r="A55" s="3" t="s">
        <v>4</v>
      </c>
      <c r="B55" s="100" t="s">
        <v>45</v>
      </c>
      <c r="C55" s="105"/>
      <c r="D55" s="105"/>
      <c r="E55" s="101"/>
      <c r="F55" s="100" t="s">
        <v>46</v>
      </c>
      <c r="G55" s="101"/>
      <c r="H55" s="100" t="s">
        <v>47</v>
      </c>
      <c r="I55" s="101"/>
      <c r="J55" s="82" t="s">
        <v>48</v>
      </c>
    </row>
    <row r="56" spans="1:12" ht="16.5" thickBot="1" x14ac:dyDescent="0.3">
      <c r="A56" s="5">
        <v>1</v>
      </c>
      <c r="B56" s="100">
        <v>2</v>
      </c>
      <c r="C56" s="105"/>
      <c r="D56" s="105"/>
      <c r="E56" s="101"/>
      <c r="F56" s="100">
        <v>3</v>
      </c>
      <c r="G56" s="101"/>
      <c r="H56" s="100">
        <v>4</v>
      </c>
      <c r="I56" s="101"/>
      <c r="J56" s="85">
        <v>5</v>
      </c>
    </row>
    <row r="57" spans="1:12" ht="16.5" customHeight="1" thickBot="1" x14ac:dyDescent="0.3">
      <c r="A57" s="12">
        <v>1</v>
      </c>
      <c r="B57" s="100" t="s">
        <v>49</v>
      </c>
      <c r="C57" s="105"/>
      <c r="D57" s="105"/>
      <c r="E57" s="101"/>
      <c r="F57" s="100"/>
      <c r="G57" s="101"/>
      <c r="H57" s="100">
        <v>12</v>
      </c>
      <c r="I57" s="101"/>
      <c r="J57" s="7"/>
    </row>
    <row r="58" spans="1:12" ht="16.5" customHeight="1" thickBot="1" x14ac:dyDescent="0.3">
      <c r="A58" s="102" t="s">
        <v>12</v>
      </c>
      <c r="B58" s="103"/>
      <c r="C58" s="103"/>
      <c r="D58" s="103"/>
      <c r="E58" s="104"/>
      <c r="F58" s="100" t="s">
        <v>13</v>
      </c>
      <c r="G58" s="101"/>
      <c r="H58" s="100" t="s">
        <v>13</v>
      </c>
      <c r="I58" s="101"/>
      <c r="J58" s="7">
        <f>J57</f>
        <v>0</v>
      </c>
    </row>
    <row r="60" spans="1:12" ht="17.25" x14ac:dyDescent="0.25">
      <c r="A60" s="154" t="s">
        <v>50</v>
      </c>
      <c r="B60" s="154"/>
      <c r="C60" s="154"/>
      <c r="D60" s="154"/>
      <c r="E60" s="154"/>
      <c r="F60" s="154"/>
      <c r="G60" s="154"/>
      <c r="H60" s="154"/>
      <c r="I60" s="154"/>
      <c r="J60" s="154"/>
    </row>
    <row r="61" spans="1:12" ht="17.25" x14ac:dyDescent="0.25">
      <c r="A61" s="2" t="s">
        <v>51</v>
      </c>
    </row>
    <row r="62" spans="1:12" ht="17.25" x14ac:dyDescent="0.25">
      <c r="A62" s="2" t="s">
        <v>52</v>
      </c>
    </row>
    <row r="63" spans="1:12" ht="18" thickBot="1" x14ac:dyDescent="0.3">
      <c r="A63" s="2"/>
    </row>
    <row r="64" spans="1:12" ht="32.25" customHeight="1" thickBot="1" x14ac:dyDescent="0.3">
      <c r="A64" s="3" t="s">
        <v>4</v>
      </c>
      <c r="B64" s="100" t="s">
        <v>17</v>
      </c>
      <c r="C64" s="105"/>
      <c r="D64" s="101"/>
      <c r="E64" s="100" t="s">
        <v>53</v>
      </c>
      <c r="F64" s="101"/>
      <c r="G64" s="100" t="s">
        <v>54</v>
      </c>
      <c r="H64" s="101"/>
      <c r="I64" s="100" t="s">
        <v>55</v>
      </c>
      <c r="J64" s="101"/>
    </row>
    <row r="65" spans="1:10" ht="16.5" thickBot="1" x14ac:dyDescent="0.3">
      <c r="A65" s="5">
        <v>1</v>
      </c>
      <c r="B65" s="100">
        <v>2</v>
      </c>
      <c r="C65" s="105"/>
      <c r="D65" s="101"/>
      <c r="E65" s="100">
        <v>3</v>
      </c>
      <c r="F65" s="101"/>
      <c r="G65" s="100">
        <v>4</v>
      </c>
      <c r="H65" s="101"/>
      <c r="I65" s="100">
        <v>5</v>
      </c>
      <c r="J65" s="101"/>
    </row>
    <row r="66" spans="1:10" ht="16.5" customHeight="1" thickBot="1" x14ac:dyDescent="0.3">
      <c r="A66" s="12">
        <v>1</v>
      </c>
      <c r="B66" s="100" t="s">
        <v>56</v>
      </c>
      <c r="C66" s="105"/>
      <c r="D66" s="101"/>
      <c r="E66" s="100">
        <f>I66/G66*100</f>
        <v>0</v>
      </c>
      <c r="F66" s="101"/>
      <c r="G66" s="100">
        <v>2.2000000000000002</v>
      </c>
      <c r="H66" s="101"/>
      <c r="I66" s="100"/>
      <c r="J66" s="101"/>
    </row>
    <row r="67" spans="1:10" ht="16.5" customHeight="1" thickBot="1" x14ac:dyDescent="0.3">
      <c r="A67" s="12">
        <v>2</v>
      </c>
      <c r="B67" s="100" t="s">
        <v>57</v>
      </c>
      <c r="C67" s="105"/>
      <c r="D67" s="101"/>
      <c r="E67" s="100">
        <f>I67/G67*100</f>
        <v>0</v>
      </c>
      <c r="F67" s="101"/>
      <c r="G67" s="194">
        <v>0.59</v>
      </c>
      <c r="H67" s="195"/>
      <c r="I67" s="194"/>
      <c r="J67" s="195"/>
    </row>
    <row r="68" spans="1:10" ht="16.5" customHeight="1" thickBot="1" x14ac:dyDescent="0.3">
      <c r="A68" s="102" t="s">
        <v>42</v>
      </c>
      <c r="B68" s="103"/>
      <c r="C68" s="103"/>
      <c r="D68" s="104"/>
      <c r="E68" s="100"/>
      <c r="F68" s="161"/>
      <c r="G68" s="158"/>
      <c r="H68" s="107"/>
      <c r="I68" s="159">
        <f>SUM(I66:J67)</f>
        <v>0</v>
      </c>
      <c r="J68" s="160"/>
    </row>
    <row r="70" spans="1:10" ht="17.25" x14ac:dyDescent="0.25">
      <c r="A70" s="154" t="s">
        <v>58</v>
      </c>
      <c r="B70" s="154"/>
      <c r="C70" s="154"/>
      <c r="D70" s="154"/>
      <c r="E70" s="154"/>
      <c r="F70" s="154"/>
      <c r="G70" s="154"/>
      <c r="H70" s="154"/>
      <c r="I70" s="154"/>
      <c r="J70" s="154"/>
    </row>
    <row r="71" spans="1:10" ht="17.25" x14ac:dyDescent="0.25">
      <c r="A71" s="2" t="s">
        <v>59</v>
      </c>
    </row>
    <row r="72" spans="1:10" ht="17.25" x14ac:dyDescent="0.25">
      <c r="A72" s="2" t="s">
        <v>60</v>
      </c>
    </row>
    <row r="73" spans="1:10" ht="18" thickBot="1" x14ac:dyDescent="0.3">
      <c r="A73" s="193" t="s">
        <v>61</v>
      </c>
      <c r="B73" s="193"/>
      <c r="C73" s="193"/>
      <c r="D73" s="193"/>
      <c r="E73" s="193"/>
      <c r="F73" s="193"/>
      <c r="G73" s="193"/>
      <c r="H73" s="193"/>
      <c r="I73" s="193"/>
      <c r="J73" s="193"/>
    </row>
    <row r="74" spans="1:10" ht="52.5" customHeight="1" thickBot="1" x14ac:dyDescent="0.3">
      <c r="A74" s="3" t="s">
        <v>4</v>
      </c>
      <c r="B74" s="100" t="s">
        <v>17</v>
      </c>
      <c r="C74" s="105"/>
      <c r="D74" s="101"/>
      <c r="E74" s="82" t="s">
        <v>62</v>
      </c>
      <c r="F74" s="100" t="s">
        <v>63</v>
      </c>
      <c r="G74" s="101"/>
      <c r="H74" s="100" t="s">
        <v>64</v>
      </c>
      <c r="I74" s="101"/>
      <c r="J74" s="82" t="s">
        <v>48</v>
      </c>
    </row>
    <row r="75" spans="1:10" ht="16.5" thickBot="1" x14ac:dyDescent="0.3">
      <c r="A75" s="5">
        <v>1</v>
      </c>
      <c r="B75" s="100">
        <v>2</v>
      </c>
      <c r="C75" s="105"/>
      <c r="D75" s="101"/>
      <c r="E75" s="85">
        <v>3</v>
      </c>
      <c r="F75" s="100">
        <v>4</v>
      </c>
      <c r="G75" s="101"/>
      <c r="H75" s="100">
        <v>5</v>
      </c>
      <c r="I75" s="101"/>
      <c r="J75" s="85">
        <v>6</v>
      </c>
    </row>
    <row r="76" spans="1:10" ht="16.5" thickBot="1" x14ac:dyDescent="0.3">
      <c r="A76" s="12">
        <v>1</v>
      </c>
      <c r="B76" s="100" t="s">
        <v>106</v>
      </c>
      <c r="C76" s="105"/>
      <c r="D76" s="101"/>
      <c r="E76" s="7">
        <v>1</v>
      </c>
      <c r="F76" s="100">
        <v>12</v>
      </c>
      <c r="G76" s="101"/>
      <c r="H76" s="156">
        <f>J76/F76</f>
        <v>0</v>
      </c>
      <c r="I76" s="157"/>
      <c r="J76" s="26"/>
    </row>
    <row r="77" spans="1:10" ht="16.5" thickBot="1" x14ac:dyDescent="0.3">
      <c r="A77" s="23"/>
      <c r="B77" s="103" t="s">
        <v>42</v>
      </c>
      <c r="C77" s="103"/>
      <c r="D77" s="104"/>
      <c r="E77" s="7" t="s">
        <v>13</v>
      </c>
      <c r="F77" s="100" t="s">
        <v>13</v>
      </c>
      <c r="G77" s="101"/>
      <c r="H77" s="100" t="s">
        <v>13</v>
      </c>
      <c r="I77" s="101"/>
      <c r="J77" s="87">
        <f>SUM(J76:J76)</f>
        <v>0</v>
      </c>
    </row>
    <row r="78" spans="1:10" ht="15.75" x14ac:dyDescent="0.25">
      <c r="A78" s="24"/>
      <c r="B78" s="89"/>
      <c r="C78" s="89"/>
      <c r="D78" s="89"/>
      <c r="E78" s="16"/>
      <c r="F78" s="84"/>
      <c r="G78" s="84"/>
      <c r="H78" s="84"/>
      <c r="I78" s="84"/>
      <c r="J78" s="18"/>
    </row>
    <row r="79" spans="1:10" ht="18" thickBot="1" x14ac:dyDescent="0.3">
      <c r="A79" s="196" t="s">
        <v>65</v>
      </c>
      <c r="B79" s="196"/>
      <c r="C79" s="196"/>
      <c r="D79" s="196"/>
      <c r="E79" s="196"/>
      <c r="F79" s="196"/>
      <c r="G79" s="196"/>
      <c r="H79" s="196"/>
      <c r="I79" s="196"/>
      <c r="J79" s="196"/>
    </row>
    <row r="80" spans="1:10" ht="32.25" customHeight="1" thickBot="1" x14ac:dyDescent="0.3">
      <c r="A80" s="21" t="s">
        <v>4</v>
      </c>
      <c r="B80" s="127" t="s">
        <v>17</v>
      </c>
      <c r="C80" s="139"/>
      <c r="D80" s="140"/>
      <c r="E80" s="127" t="s">
        <v>66</v>
      </c>
      <c r="F80" s="140"/>
      <c r="G80" s="127" t="s">
        <v>67</v>
      </c>
      <c r="H80" s="140"/>
      <c r="I80" s="127" t="s">
        <v>68</v>
      </c>
      <c r="J80" s="128"/>
    </row>
    <row r="81" spans="1:10" ht="16.5" thickBot="1" x14ac:dyDescent="0.3">
      <c r="A81" s="5">
        <v>1</v>
      </c>
      <c r="B81" s="197">
        <v>2</v>
      </c>
      <c r="C81" s="198"/>
      <c r="D81" s="199"/>
      <c r="E81" s="197">
        <v>3</v>
      </c>
      <c r="F81" s="199"/>
      <c r="G81" s="197">
        <v>4</v>
      </c>
      <c r="H81" s="199"/>
      <c r="I81" s="197">
        <v>5</v>
      </c>
      <c r="J81" s="199"/>
    </row>
    <row r="82" spans="1:10" ht="16.5" thickBot="1" x14ac:dyDescent="0.3">
      <c r="A82" s="12">
        <v>1</v>
      </c>
      <c r="B82" s="100"/>
      <c r="C82" s="105"/>
      <c r="D82" s="101"/>
      <c r="E82" s="120"/>
      <c r="F82" s="121"/>
      <c r="G82" s="120"/>
      <c r="H82" s="121"/>
      <c r="I82" s="149"/>
      <c r="J82" s="150"/>
    </row>
    <row r="83" spans="1:10" ht="16.5" customHeight="1" thickBot="1" x14ac:dyDescent="0.3">
      <c r="A83" s="102" t="s">
        <v>42</v>
      </c>
      <c r="B83" s="103"/>
      <c r="C83" s="103"/>
      <c r="D83" s="104"/>
      <c r="E83" s="120"/>
      <c r="F83" s="121"/>
      <c r="G83" s="120"/>
      <c r="H83" s="121"/>
      <c r="I83" s="149">
        <f>I82</f>
        <v>0</v>
      </c>
      <c r="J83" s="150"/>
    </row>
    <row r="84" spans="1:10" ht="18" thickBot="1" x14ac:dyDescent="0.3">
      <c r="A84" s="80" t="s">
        <v>69</v>
      </c>
    </row>
    <row r="85" spans="1:10" ht="79.5" customHeight="1" thickBot="1" x14ac:dyDescent="0.3">
      <c r="A85" s="3" t="s">
        <v>4</v>
      </c>
      <c r="B85" s="100" t="s">
        <v>45</v>
      </c>
      <c r="C85" s="101"/>
      <c r="D85" s="100" t="s">
        <v>70</v>
      </c>
      <c r="E85" s="101"/>
      <c r="F85" s="100" t="s">
        <v>71</v>
      </c>
      <c r="G85" s="101"/>
      <c r="H85" s="82" t="s">
        <v>72</v>
      </c>
      <c r="I85" s="100" t="s">
        <v>73</v>
      </c>
      <c r="J85" s="101"/>
    </row>
    <row r="86" spans="1:10" ht="16.5" thickBot="1" x14ac:dyDescent="0.3">
      <c r="A86" s="5">
        <v>1</v>
      </c>
      <c r="B86" s="100">
        <v>2</v>
      </c>
      <c r="C86" s="101"/>
      <c r="D86" s="100">
        <v>3</v>
      </c>
      <c r="E86" s="101"/>
      <c r="F86" s="100">
        <v>4</v>
      </c>
      <c r="G86" s="101"/>
      <c r="H86" s="85">
        <v>5</v>
      </c>
      <c r="I86" s="100">
        <v>6</v>
      </c>
      <c r="J86" s="101"/>
    </row>
    <row r="87" spans="1:10" ht="16.5" customHeight="1" thickBot="1" x14ac:dyDescent="0.3">
      <c r="A87" s="12">
        <v>1</v>
      </c>
      <c r="B87" s="102" t="s">
        <v>129</v>
      </c>
      <c r="C87" s="104"/>
      <c r="D87" s="149">
        <f>I87/F87</f>
        <v>0</v>
      </c>
      <c r="E87" s="150"/>
      <c r="F87" s="149">
        <v>9.5</v>
      </c>
      <c r="G87" s="150"/>
      <c r="H87" s="28"/>
      <c r="I87" s="149"/>
      <c r="J87" s="150"/>
    </row>
    <row r="88" spans="1:10" ht="16.5" customHeight="1" thickBot="1" x14ac:dyDescent="0.3">
      <c r="A88" s="12">
        <v>2</v>
      </c>
      <c r="B88" s="102" t="s">
        <v>130</v>
      </c>
      <c r="C88" s="104"/>
      <c r="D88" s="149">
        <f>I88/F88</f>
        <v>0</v>
      </c>
      <c r="E88" s="150"/>
      <c r="F88" s="149">
        <v>2227.8200000000002</v>
      </c>
      <c r="G88" s="150"/>
      <c r="H88" s="28"/>
      <c r="I88" s="149"/>
      <c r="J88" s="150"/>
    </row>
    <row r="89" spans="1:10" ht="16.5" customHeight="1" thickBot="1" x14ac:dyDescent="0.3">
      <c r="A89" s="12">
        <v>3</v>
      </c>
      <c r="B89" s="102" t="s">
        <v>93</v>
      </c>
      <c r="C89" s="104"/>
      <c r="D89" s="149"/>
      <c r="E89" s="150"/>
      <c r="F89" s="151"/>
      <c r="G89" s="152"/>
      <c r="H89" s="28"/>
      <c r="I89" s="151"/>
      <c r="J89" s="152"/>
    </row>
    <row r="90" spans="1:10" ht="16.5" customHeight="1" thickBot="1" x14ac:dyDescent="0.3">
      <c r="A90" s="51">
        <v>4</v>
      </c>
      <c r="B90" s="102" t="s">
        <v>131</v>
      </c>
      <c r="C90" s="104"/>
      <c r="D90" s="149">
        <f t="shared" ref="D90" si="0">I90/F90</f>
        <v>0</v>
      </c>
      <c r="E90" s="150"/>
      <c r="F90" s="151">
        <v>35.979999999999997</v>
      </c>
      <c r="G90" s="152"/>
      <c r="H90" s="96"/>
      <c r="I90" s="151"/>
      <c r="J90" s="152"/>
    </row>
    <row r="91" spans="1:10" ht="16.5" customHeight="1" thickBot="1" x14ac:dyDescent="0.3">
      <c r="A91" s="97">
        <v>5</v>
      </c>
      <c r="B91" s="200" t="s">
        <v>132</v>
      </c>
      <c r="C91" s="103"/>
      <c r="D91" s="103"/>
      <c r="E91" s="104"/>
      <c r="F91" s="100"/>
      <c r="G91" s="161"/>
      <c r="H91" s="98"/>
      <c r="I91" s="201"/>
      <c r="J91" s="101"/>
    </row>
    <row r="92" spans="1:10" ht="16.5" customHeight="1" thickBot="1" x14ac:dyDescent="0.3">
      <c r="A92" s="113" t="s">
        <v>42</v>
      </c>
      <c r="B92" s="114"/>
      <c r="C92" s="115"/>
      <c r="D92" s="149" t="s">
        <v>13</v>
      </c>
      <c r="E92" s="150"/>
      <c r="F92" s="149" t="s">
        <v>13</v>
      </c>
      <c r="G92" s="150"/>
      <c r="H92" s="29" t="s">
        <v>13</v>
      </c>
      <c r="I92" s="149">
        <f>SUM(I87:J91)</f>
        <v>0</v>
      </c>
      <c r="J92" s="150"/>
    </row>
    <row r="93" spans="1:10" ht="43.5" customHeight="1" thickBot="1" x14ac:dyDescent="0.3">
      <c r="A93" s="153" t="s">
        <v>74</v>
      </c>
      <c r="B93" s="153"/>
      <c r="C93" s="153"/>
      <c r="D93" s="153"/>
      <c r="E93" s="153"/>
      <c r="F93" s="153"/>
      <c r="G93" s="153"/>
      <c r="H93" s="153"/>
      <c r="I93" s="153"/>
      <c r="J93" s="153"/>
    </row>
    <row r="94" spans="1:10" ht="52.5" customHeight="1" thickBot="1" x14ac:dyDescent="0.3">
      <c r="A94" s="3" t="s">
        <v>4</v>
      </c>
      <c r="B94" s="100" t="s">
        <v>45</v>
      </c>
      <c r="C94" s="105"/>
      <c r="D94" s="105"/>
      <c r="E94" s="101"/>
      <c r="F94" s="100" t="s">
        <v>75</v>
      </c>
      <c r="G94" s="101"/>
      <c r="H94" s="10" t="s">
        <v>76</v>
      </c>
      <c r="I94" s="100" t="s">
        <v>77</v>
      </c>
      <c r="J94" s="101"/>
    </row>
    <row r="95" spans="1:10" ht="16.5" thickBot="1" x14ac:dyDescent="0.3">
      <c r="A95" s="5">
        <v>1</v>
      </c>
      <c r="B95" s="100">
        <v>2</v>
      </c>
      <c r="C95" s="105"/>
      <c r="D95" s="105"/>
      <c r="E95" s="101"/>
      <c r="F95" s="100">
        <v>3</v>
      </c>
      <c r="G95" s="101"/>
      <c r="H95" s="85">
        <v>4</v>
      </c>
      <c r="I95" s="100">
        <v>5</v>
      </c>
      <c r="J95" s="101"/>
    </row>
    <row r="96" spans="1:10" ht="16.5" customHeight="1" thickBot="1" x14ac:dyDescent="0.3">
      <c r="A96" s="5">
        <v>1</v>
      </c>
      <c r="B96" s="102" t="s">
        <v>78</v>
      </c>
      <c r="C96" s="103"/>
      <c r="D96" s="103"/>
      <c r="E96" s="104"/>
      <c r="F96" s="100" t="s">
        <v>107</v>
      </c>
      <c r="G96" s="101"/>
      <c r="H96" s="81">
        <v>12</v>
      </c>
      <c r="I96" s="100"/>
      <c r="J96" s="101"/>
    </row>
    <row r="97" spans="1:10" ht="16.5" customHeight="1" thickBot="1" x14ac:dyDescent="0.3">
      <c r="A97" s="5">
        <v>2</v>
      </c>
      <c r="B97" s="102" t="s">
        <v>79</v>
      </c>
      <c r="C97" s="103"/>
      <c r="D97" s="103"/>
      <c r="E97" s="104"/>
      <c r="F97" s="100" t="s">
        <v>107</v>
      </c>
      <c r="G97" s="101"/>
      <c r="H97" s="85">
        <v>12</v>
      </c>
      <c r="I97" s="100"/>
      <c r="J97" s="101"/>
    </row>
    <row r="98" spans="1:10" ht="16.5" customHeight="1" thickBot="1" x14ac:dyDescent="0.3">
      <c r="A98" s="5">
        <v>3</v>
      </c>
      <c r="B98" s="102" t="s">
        <v>133</v>
      </c>
      <c r="C98" s="103"/>
      <c r="D98" s="103"/>
      <c r="E98" s="104"/>
      <c r="F98" s="100" t="s">
        <v>107</v>
      </c>
      <c r="G98" s="101"/>
      <c r="H98" s="85">
        <v>12</v>
      </c>
      <c r="I98" s="194"/>
      <c r="J98" s="195"/>
    </row>
    <row r="99" spans="1:10" ht="16.5" customHeight="1" thickBot="1" x14ac:dyDescent="0.3">
      <c r="A99" s="5">
        <v>4</v>
      </c>
      <c r="B99" s="143" t="s">
        <v>134</v>
      </c>
      <c r="C99" s="202"/>
      <c r="D99" s="202"/>
      <c r="E99" s="203"/>
      <c r="F99" s="100" t="s">
        <v>107</v>
      </c>
      <c r="G99" s="101"/>
      <c r="H99" s="88">
        <v>12</v>
      </c>
      <c r="I99" s="127"/>
      <c r="J99" s="128"/>
    </row>
    <row r="100" spans="1:10" ht="16.5" customHeight="1" thickBot="1" x14ac:dyDescent="0.3">
      <c r="A100" s="5">
        <v>5</v>
      </c>
      <c r="B100" s="204" t="s">
        <v>135</v>
      </c>
      <c r="C100" s="136"/>
      <c r="D100" s="136"/>
      <c r="E100" s="141"/>
      <c r="F100" s="100" t="s">
        <v>107</v>
      </c>
      <c r="G100" s="101"/>
      <c r="H100" s="88">
        <v>12</v>
      </c>
      <c r="I100" s="127"/>
      <c r="J100" s="128"/>
    </row>
    <row r="101" spans="1:10" ht="16.5" customHeight="1" thickBot="1" x14ac:dyDescent="0.3">
      <c r="A101" s="5">
        <v>6</v>
      </c>
      <c r="B101" s="204" t="s">
        <v>136</v>
      </c>
      <c r="C101" s="136"/>
      <c r="D101" s="136"/>
      <c r="E101" s="141"/>
      <c r="F101" s="194" t="s">
        <v>107</v>
      </c>
      <c r="G101" s="195"/>
      <c r="H101" s="88">
        <v>12</v>
      </c>
      <c r="I101" s="127"/>
      <c r="J101" s="128"/>
    </row>
    <row r="102" spans="1:10" ht="16.5" customHeight="1" thickBot="1" x14ac:dyDescent="0.3">
      <c r="A102" s="18">
        <v>7</v>
      </c>
      <c r="B102" s="204" t="s">
        <v>126</v>
      </c>
      <c r="C102" s="136"/>
      <c r="D102" s="136"/>
      <c r="E102" s="141"/>
      <c r="F102" s="194" t="s">
        <v>107</v>
      </c>
      <c r="G102" s="195"/>
      <c r="H102" s="88">
        <v>12</v>
      </c>
      <c r="I102" s="127"/>
      <c r="J102" s="128"/>
    </row>
    <row r="103" spans="1:10" ht="16.5" customHeight="1" thickBot="1" x14ac:dyDescent="0.3">
      <c r="A103" s="129" t="s">
        <v>42</v>
      </c>
      <c r="B103" s="139"/>
      <c r="C103" s="139"/>
      <c r="D103" s="139"/>
      <c r="E103" s="140"/>
      <c r="F103" s="127" t="s">
        <v>13</v>
      </c>
      <c r="G103" s="140"/>
      <c r="H103" s="88" t="s">
        <v>13</v>
      </c>
      <c r="I103" s="127">
        <f>SUM(I96:J102)</f>
        <v>0</v>
      </c>
      <c r="J103" s="128"/>
    </row>
    <row r="104" spans="1:10" ht="16.5" customHeight="1" x14ac:dyDescent="0.25">
      <c r="A104" s="18"/>
      <c r="B104" s="18"/>
      <c r="C104" s="18"/>
      <c r="D104" s="18"/>
      <c r="E104" s="18"/>
      <c r="F104" s="18"/>
      <c r="G104" s="18"/>
      <c r="H104" s="18"/>
      <c r="I104" s="18"/>
      <c r="J104" s="18"/>
    </row>
    <row r="105" spans="1:10" ht="18" thickBot="1" x14ac:dyDescent="0.3">
      <c r="A105" s="142" t="s">
        <v>137</v>
      </c>
      <c r="B105" s="142"/>
      <c r="C105" s="142"/>
      <c r="D105" s="142"/>
      <c r="E105" s="142"/>
      <c r="F105" s="142"/>
      <c r="G105" s="142"/>
      <c r="H105" s="142"/>
      <c r="I105" s="142"/>
      <c r="J105" s="142"/>
    </row>
    <row r="106" spans="1:10" ht="32.25" customHeight="1" thickBot="1" x14ac:dyDescent="0.3">
      <c r="A106" s="3" t="s">
        <v>4</v>
      </c>
      <c r="B106" s="100" t="s">
        <v>45</v>
      </c>
      <c r="C106" s="105"/>
      <c r="D106" s="105"/>
      <c r="E106" s="101"/>
      <c r="F106" s="100" t="s">
        <v>82</v>
      </c>
      <c r="G106" s="101"/>
      <c r="H106" s="100" t="s">
        <v>83</v>
      </c>
      <c r="I106" s="101"/>
    </row>
    <row r="107" spans="1:10" ht="16.5" thickBot="1" x14ac:dyDescent="0.3">
      <c r="A107" s="5">
        <v>1</v>
      </c>
      <c r="B107" s="100">
        <v>2</v>
      </c>
      <c r="C107" s="105"/>
      <c r="D107" s="105"/>
      <c r="E107" s="101"/>
      <c r="F107" s="100">
        <v>3</v>
      </c>
      <c r="G107" s="101"/>
      <c r="H107" s="100">
        <v>4</v>
      </c>
      <c r="I107" s="101"/>
    </row>
    <row r="108" spans="1:10" ht="16.5" customHeight="1" thickBot="1" x14ac:dyDescent="0.3">
      <c r="A108" s="12">
        <v>1</v>
      </c>
      <c r="B108" s="102" t="s">
        <v>138</v>
      </c>
      <c r="C108" s="103"/>
      <c r="D108" s="103"/>
      <c r="E108" s="104"/>
      <c r="F108" s="100" t="s">
        <v>85</v>
      </c>
      <c r="G108" s="101"/>
      <c r="H108" s="100"/>
      <c r="I108" s="101"/>
    </row>
    <row r="109" spans="1:10" ht="16.5" customHeight="1" thickBot="1" x14ac:dyDescent="0.3">
      <c r="A109" s="12">
        <v>2</v>
      </c>
      <c r="B109" s="102" t="s">
        <v>139</v>
      </c>
      <c r="C109" s="103"/>
      <c r="D109" s="103"/>
      <c r="E109" s="104"/>
      <c r="F109" s="100" t="s">
        <v>85</v>
      </c>
      <c r="G109" s="101"/>
      <c r="H109" s="100"/>
      <c r="I109" s="101"/>
    </row>
    <row r="110" spans="1:10" ht="16.5" customHeight="1" thickBot="1" x14ac:dyDescent="0.3">
      <c r="A110" s="99">
        <v>3</v>
      </c>
      <c r="B110" s="111" t="s">
        <v>140</v>
      </c>
      <c r="C110" s="111"/>
      <c r="D110" s="111"/>
      <c r="E110" s="112"/>
      <c r="F110" s="118"/>
      <c r="G110" s="119"/>
      <c r="H110" s="118"/>
      <c r="I110" s="119"/>
    </row>
    <row r="111" spans="1:10" ht="54" customHeight="1" thickBot="1" x14ac:dyDescent="0.3">
      <c r="A111" s="53">
        <v>4</v>
      </c>
      <c r="B111" s="207" t="s">
        <v>141</v>
      </c>
      <c r="C111" s="208"/>
      <c r="D111" s="208"/>
      <c r="E111" s="209"/>
      <c r="F111" s="210"/>
      <c r="G111" s="210"/>
      <c r="H111" s="210">
        <v>25400</v>
      </c>
      <c r="I111" s="210"/>
    </row>
    <row r="112" spans="1:10" ht="16.5" customHeight="1" x14ac:dyDescent="0.25">
      <c r="A112" s="16">
        <v>5</v>
      </c>
      <c r="B112" s="205" t="s">
        <v>125</v>
      </c>
      <c r="C112" s="205"/>
      <c r="D112" s="205"/>
      <c r="E112" s="205"/>
      <c r="F112" s="18"/>
      <c r="G112" s="18"/>
      <c r="H112" s="206"/>
      <c r="I112" s="206"/>
    </row>
    <row r="113" spans="1:12" ht="16.5" customHeight="1" thickBot="1" x14ac:dyDescent="0.3">
      <c r="A113" s="113" t="s">
        <v>42</v>
      </c>
      <c r="B113" s="114"/>
      <c r="C113" s="114"/>
      <c r="D113" s="114"/>
      <c r="E113" s="115"/>
      <c r="F113" s="108" t="s">
        <v>85</v>
      </c>
      <c r="G113" s="109"/>
      <c r="H113" s="108">
        <f>SUM(H108:I112)</f>
        <v>25400</v>
      </c>
      <c r="I113" s="109"/>
    </row>
    <row r="114" spans="1:12" ht="16.5" customHeight="1" x14ac:dyDescent="0.25">
      <c r="A114" s="20"/>
      <c r="B114" s="20"/>
      <c r="C114" s="20"/>
      <c r="D114" s="20"/>
      <c r="E114" s="20"/>
      <c r="F114" s="18"/>
      <c r="G114" s="18"/>
      <c r="H114" s="18"/>
      <c r="I114" s="18"/>
    </row>
    <row r="115" spans="1:12" ht="35.25" customHeight="1" thickBot="1" x14ac:dyDescent="0.3">
      <c r="A115" s="192" t="s">
        <v>86</v>
      </c>
      <c r="B115" s="192"/>
      <c r="C115" s="192"/>
      <c r="D115" s="192"/>
      <c r="E115" s="192"/>
      <c r="F115" s="192"/>
      <c r="G115" s="192"/>
      <c r="H115" s="192"/>
      <c r="I115" s="192"/>
      <c r="J115" s="192"/>
    </row>
    <row r="116" spans="1:12" ht="32.25" customHeight="1" thickBot="1" x14ac:dyDescent="0.3">
      <c r="A116" s="3" t="s">
        <v>4</v>
      </c>
      <c r="B116" s="100" t="s">
        <v>17</v>
      </c>
      <c r="C116" s="105"/>
      <c r="D116" s="105"/>
      <c r="E116" s="101"/>
      <c r="F116" s="82" t="s">
        <v>87</v>
      </c>
      <c r="G116" s="100" t="s">
        <v>88</v>
      </c>
      <c r="H116" s="101"/>
      <c r="I116" s="100" t="s">
        <v>48</v>
      </c>
      <c r="J116" s="101"/>
    </row>
    <row r="117" spans="1:12" ht="16.5" thickBot="1" x14ac:dyDescent="0.3">
      <c r="A117" s="5"/>
      <c r="B117" s="100">
        <v>1</v>
      </c>
      <c r="C117" s="105"/>
      <c r="D117" s="105"/>
      <c r="E117" s="101"/>
      <c r="F117" s="85">
        <v>2</v>
      </c>
      <c r="G117" s="100">
        <v>3</v>
      </c>
      <c r="H117" s="101"/>
      <c r="I117" s="100">
        <v>4</v>
      </c>
      <c r="J117" s="101"/>
    </row>
    <row r="118" spans="1:12" ht="16.5" hidden="1" customHeight="1" x14ac:dyDescent="0.25">
      <c r="A118" s="12">
        <v>1</v>
      </c>
      <c r="B118" s="102" t="s">
        <v>89</v>
      </c>
      <c r="C118" s="103"/>
      <c r="D118" s="103"/>
      <c r="E118" s="104"/>
      <c r="F118" s="13"/>
      <c r="G118" s="120"/>
      <c r="H118" s="121"/>
      <c r="I118" s="100">
        <v>0</v>
      </c>
      <c r="J118" s="101"/>
    </row>
    <row r="119" spans="1:12" ht="16.5" thickBot="1" x14ac:dyDescent="0.3">
      <c r="A119" s="51">
        <v>1</v>
      </c>
      <c r="B119" s="211" t="s">
        <v>90</v>
      </c>
      <c r="C119" s="212"/>
      <c r="D119" s="212"/>
      <c r="E119" s="213"/>
      <c r="F119" s="52"/>
      <c r="G119" s="214"/>
      <c r="H119" s="215"/>
      <c r="I119" s="216"/>
      <c r="J119" s="217"/>
      <c r="K119" s="69"/>
    </row>
    <row r="120" spans="1:12" ht="15.75" customHeight="1" x14ac:dyDescent="0.25">
      <c r="A120" s="53">
        <v>2</v>
      </c>
      <c r="B120" s="211" t="s">
        <v>127</v>
      </c>
      <c r="C120" s="212"/>
      <c r="D120" s="212"/>
      <c r="E120" s="213"/>
      <c r="F120" s="54"/>
      <c r="G120" s="55"/>
      <c r="H120" s="55"/>
      <c r="I120" s="125"/>
      <c r="J120" s="126"/>
      <c r="L120" s="69"/>
    </row>
    <row r="121" spans="1:12" ht="15.75" customHeight="1" x14ac:dyDescent="0.25">
      <c r="A121" s="51">
        <v>3</v>
      </c>
      <c r="B121" s="224" t="s">
        <v>112</v>
      </c>
      <c r="C121" s="123"/>
      <c r="D121" s="123"/>
      <c r="E121" s="124"/>
      <c r="F121" s="54"/>
      <c r="G121" s="55"/>
      <c r="H121" s="55"/>
      <c r="I121" s="125"/>
      <c r="J121" s="126"/>
    </row>
    <row r="122" spans="1:12" ht="15.75" customHeight="1" x14ac:dyDescent="0.25">
      <c r="A122" s="53">
        <v>4</v>
      </c>
      <c r="B122" s="122" t="s">
        <v>124</v>
      </c>
      <c r="C122" s="123"/>
      <c r="D122" s="123"/>
      <c r="E122" s="124"/>
      <c r="F122" s="54"/>
      <c r="G122" s="55"/>
      <c r="H122" s="55"/>
      <c r="I122" s="125"/>
      <c r="J122" s="126"/>
    </row>
    <row r="123" spans="1:12" ht="16.5" customHeight="1" thickBot="1" x14ac:dyDescent="0.3">
      <c r="A123" s="218" t="s">
        <v>42</v>
      </c>
      <c r="B123" s="219"/>
      <c r="C123" s="219"/>
      <c r="D123" s="219"/>
      <c r="E123" s="220"/>
      <c r="F123" s="13"/>
      <c r="G123" s="221" t="s">
        <v>13</v>
      </c>
      <c r="H123" s="222"/>
      <c r="I123" s="221">
        <f>SUM(I118:J122)</f>
        <v>0</v>
      </c>
      <c r="J123" s="222"/>
    </row>
    <row r="124" spans="1:12" ht="16.5" customHeight="1" thickBot="1" x14ac:dyDescent="0.3"/>
    <row r="125" spans="1:12" ht="15.75" thickBot="1" x14ac:dyDescent="0.3">
      <c r="A125" s="57"/>
      <c r="B125" s="58" t="s">
        <v>117</v>
      </c>
      <c r="C125" s="58"/>
      <c r="D125" s="58"/>
      <c r="E125" s="58"/>
      <c r="F125" s="58"/>
      <c r="G125" s="58"/>
      <c r="H125" s="58"/>
      <c r="I125" s="106"/>
      <c r="J125" s="223"/>
    </row>
    <row r="128" spans="1:12" x14ac:dyDescent="0.25">
      <c r="B128" s="22" t="s">
        <v>12</v>
      </c>
      <c r="J128" s="59">
        <f>J18+I29+I50+I68+J77+I92+I103+H113+I123+I125</f>
        <v>25400</v>
      </c>
    </row>
    <row r="129" spans="10:12" x14ac:dyDescent="0.25">
      <c r="L129" s="59"/>
    </row>
    <row r="130" spans="10:12" x14ac:dyDescent="0.25">
      <c r="J130" s="59"/>
      <c r="K130" s="59"/>
    </row>
    <row r="131" spans="10:12" x14ac:dyDescent="0.25">
      <c r="J131" s="59"/>
    </row>
  </sheetData>
  <mergeCells count="255">
    <mergeCell ref="A123:E123"/>
    <mergeCell ref="G123:H123"/>
    <mergeCell ref="I123:J123"/>
    <mergeCell ref="I125:J125"/>
    <mergeCell ref="B120:E120"/>
    <mergeCell ref="I120:J120"/>
    <mergeCell ref="B121:E121"/>
    <mergeCell ref="I121:J121"/>
    <mergeCell ref="B122:E122"/>
    <mergeCell ref="I122:J122"/>
    <mergeCell ref="B118:E118"/>
    <mergeCell ref="G118:H118"/>
    <mergeCell ref="I118:J118"/>
    <mergeCell ref="B119:E119"/>
    <mergeCell ref="G119:H119"/>
    <mergeCell ref="I119:J119"/>
    <mergeCell ref="B116:E116"/>
    <mergeCell ref="G116:H116"/>
    <mergeCell ref="I116:J116"/>
    <mergeCell ref="B117:E117"/>
    <mergeCell ref="G117:H117"/>
    <mergeCell ref="I117:J117"/>
    <mergeCell ref="B112:E112"/>
    <mergeCell ref="H112:I112"/>
    <mergeCell ref="A113:E113"/>
    <mergeCell ref="F113:G113"/>
    <mergeCell ref="H113:I113"/>
    <mergeCell ref="A115:J115"/>
    <mergeCell ref="B110:E110"/>
    <mergeCell ref="F110:G110"/>
    <mergeCell ref="H110:I110"/>
    <mergeCell ref="B111:E111"/>
    <mergeCell ref="F111:G111"/>
    <mergeCell ref="H111:I111"/>
    <mergeCell ref="B108:E108"/>
    <mergeCell ref="F108:G108"/>
    <mergeCell ref="H108:I108"/>
    <mergeCell ref="B109:E109"/>
    <mergeCell ref="F109:G109"/>
    <mergeCell ref="H109:I109"/>
    <mergeCell ref="A105:J105"/>
    <mergeCell ref="B106:E106"/>
    <mergeCell ref="F106:G106"/>
    <mergeCell ref="H106:I106"/>
    <mergeCell ref="B107:E107"/>
    <mergeCell ref="F107:G107"/>
    <mergeCell ref="H107:I107"/>
    <mergeCell ref="B102:E102"/>
    <mergeCell ref="F102:G102"/>
    <mergeCell ref="I102:J102"/>
    <mergeCell ref="A103:E103"/>
    <mergeCell ref="F103:G103"/>
    <mergeCell ref="I103:J103"/>
    <mergeCell ref="B100:E100"/>
    <mergeCell ref="F100:G100"/>
    <mergeCell ref="I100:J100"/>
    <mergeCell ref="B101:E101"/>
    <mergeCell ref="F101:G101"/>
    <mergeCell ref="I101:J101"/>
    <mergeCell ref="B98:E98"/>
    <mergeCell ref="F98:G98"/>
    <mergeCell ref="I98:J98"/>
    <mergeCell ref="B99:E99"/>
    <mergeCell ref="F99:G99"/>
    <mergeCell ref="I99:J99"/>
    <mergeCell ref="B96:E96"/>
    <mergeCell ref="F96:G96"/>
    <mergeCell ref="I96:J96"/>
    <mergeCell ref="B97:E97"/>
    <mergeCell ref="F97:G97"/>
    <mergeCell ref="I97:J97"/>
    <mergeCell ref="A93:J93"/>
    <mergeCell ref="B94:E94"/>
    <mergeCell ref="F94:G94"/>
    <mergeCell ref="I94:J94"/>
    <mergeCell ref="B95:E95"/>
    <mergeCell ref="F95:G95"/>
    <mergeCell ref="I95:J95"/>
    <mergeCell ref="B91:E91"/>
    <mergeCell ref="F91:G91"/>
    <mergeCell ref="I91:J91"/>
    <mergeCell ref="A92:C92"/>
    <mergeCell ref="D92:E92"/>
    <mergeCell ref="F92:G92"/>
    <mergeCell ref="I92:J92"/>
    <mergeCell ref="B89:C89"/>
    <mergeCell ref="D89:E89"/>
    <mergeCell ref="F89:G89"/>
    <mergeCell ref="I89:J89"/>
    <mergeCell ref="B90:C90"/>
    <mergeCell ref="D90:E90"/>
    <mergeCell ref="F90:G90"/>
    <mergeCell ref="I90:J90"/>
    <mergeCell ref="B87:C87"/>
    <mergeCell ref="D87:E87"/>
    <mergeCell ref="F87:G87"/>
    <mergeCell ref="I87:J87"/>
    <mergeCell ref="B88:C88"/>
    <mergeCell ref="D88:E88"/>
    <mergeCell ref="F88:G88"/>
    <mergeCell ref="I88:J88"/>
    <mergeCell ref="B85:C85"/>
    <mergeCell ref="D85:E85"/>
    <mergeCell ref="F85:G85"/>
    <mergeCell ref="I85:J85"/>
    <mergeCell ref="B86:C86"/>
    <mergeCell ref="D86:E86"/>
    <mergeCell ref="F86:G86"/>
    <mergeCell ref="I86:J86"/>
    <mergeCell ref="B82:D82"/>
    <mergeCell ref="E82:F82"/>
    <mergeCell ref="G82:H82"/>
    <mergeCell ref="I82:J82"/>
    <mergeCell ref="A83:D83"/>
    <mergeCell ref="E83:F83"/>
    <mergeCell ref="G83:H83"/>
    <mergeCell ref="I83:J83"/>
    <mergeCell ref="A79:J79"/>
    <mergeCell ref="B80:D80"/>
    <mergeCell ref="E80:F80"/>
    <mergeCell ref="G80:H80"/>
    <mergeCell ref="I80:J80"/>
    <mergeCell ref="B81:D81"/>
    <mergeCell ref="E81:F81"/>
    <mergeCell ref="G81:H81"/>
    <mergeCell ref="I81:J81"/>
    <mergeCell ref="B76:D76"/>
    <mergeCell ref="F76:G76"/>
    <mergeCell ref="H76:I76"/>
    <mergeCell ref="B77:D77"/>
    <mergeCell ref="F77:G77"/>
    <mergeCell ref="H77:I77"/>
    <mergeCell ref="B74:D74"/>
    <mergeCell ref="F74:G74"/>
    <mergeCell ref="H74:I74"/>
    <mergeCell ref="B75:D75"/>
    <mergeCell ref="F75:G75"/>
    <mergeCell ref="H75:I75"/>
    <mergeCell ref="A68:D68"/>
    <mergeCell ref="E68:F68"/>
    <mergeCell ref="G68:H68"/>
    <mergeCell ref="I68:J68"/>
    <mergeCell ref="A70:J70"/>
    <mergeCell ref="A73:J73"/>
    <mergeCell ref="B66:D66"/>
    <mergeCell ref="E66:F66"/>
    <mergeCell ref="G66:H66"/>
    <mergeCell ref="I66:J66"/>
    <mergeCell ref="B67:D67"/>
    <mergeCell ref="E67:F67"/>
    <mergeCell ref="G67:H67"/>
    <mergeCell ref="I67:J67"/>
    <mergeCell ref="A60:J60"/>
    <mergeCell ref="B64:D64"/>
    <mergeCell ref="E64:F64"/>
    <mergeCell ref="G64:H64"/>
    <mergeCell ref="I64:J64"/>
    <mergeCell ref="B65:D65"/>
    <mergeCell ref="E65:F65"/>
    <mergeCell ref="G65:H65"/>
    <mergeCell ref="I65:J65"/>
    <mergeCell ref="B57:E57"/>
    <mergeCell ref="F57:G57"/>
    <mergeCell ref="H57:I57"/>
    <mergeCell ref="A58:E58"/>
    <mergeCell ref="F58:G58"/>
    <mergeCell ref="H58:I58"/>
    <mergeCell ref="A52:J52"/>
    <mergeCell ref="B55:E55"/>
    <mergeCell ref="F55:G55"/>
    <mergeCell ref="H55:I55"/>
    <mergeCell ref="B56:E56"/>
    <mergeCell ref="F56:G56"/>
    <mergeCell ref="H56:I56"/>
    <mergeCell ref="B49:F49"/>
    <mergeCell ref="G49:H49"/>
    <mergeCell ref="I49:J49"/>
    <mergeCell ref="A50:F50"/>
    <mergeCell ref="G50:H50"/>
    <mergeCell ref="I50:J50"/>
    <mergeCell ref="B47:F47"/>
    <mergeCell ref="G47:H47"/>
    <mergeCell ref="I47:J47"/>
    <mergeCell ref="B48:F48"/>
    <mergeCell ref="G48:H48"/>
    <mergeCell ref="I48:J48"/>
    <mergeCell ref="B45:F45"/>
    <mergeCell ref="G45:H45"/>
    <mergeCell ref="I45:J45"/>
    <mergeCell ref="B46:F46"/>
    <mergeCell ref="G46:H46"/>
    <mergeCell ref="I46:J46"/>
    <mergeCell ref="B42:F42"/>
    <mergeCell ref="G42:H42"/>
    <mergeCell ref="I42:J42"/>
    <mergeCell ref="A43:A44"/>
    <mergeCell ref="B43:F43"/>
    <mergeCell ref="G43:H44"/>
    <mergeCell ref="I43:J44"/>
    <mergeCell ref="B44:F44"/>
    <mergeCell ref="B40:F40"/>
    <mergeCell ref="G40:H40"/>
    <mergeCell ref="I40:J40"/>
    <mergeCell ref="B41:F41"/>
    <mergeCell ref="G41:H41"/>
    <mergeCell ref="I41:J41"/>
    <mergeCell ref="B37:F37"/>
    <mergeCell ref="G37:H37"/>
    <mergeCell ref="I37:J37"/>
    <mergeCell ref="A38:A39"/>
    <mergeCell ref="B38:F38"/>
    <mergeCell ref="G38:H39"/>
    <mergeCell ref="I38:J39"/>
    <mergeCell ref="B39:F39"/>
    <mergeCell ref="A29:D29"/>
    <mergeCell ref="E29:F29"/>
    <mergeCell ref="I29:J29"/>
    <mergeCell ref="A31:J31"/>
    <mergeCell ref="A34:J34"/>
    <mergeCell ref="B35:F35"/>
    <mergeCell ref="G35:H35"/>
    <mergeCell ref="I35:J35"/>
    <mergeCell ref="B27:D27"/>
    <mergeCell ref="E27:F27"/>
    <mergeCell ref="I27:J27"/>
    <mergeCell ref="B28:D28"/>
    <mergeCell ref="E28:F28"/>
    <mergeCell ref="I28:J28"/>
    <mergeCell ref="B25:D25"/>
    <mergeCell ref="E25:F25"/>
    <mergeCell ref="I25:J25"/>
    <mergeCell ref="B26:D26"/>
    <mergeCell ref="E26:F26"/>
    <mergeCell ref="I26:J26"/>
    <mergeCell ref="B24:D24"/>
    <mergeCell ref="E24:F24"/>
    <mergeCell ref="I24:J24"/>
    <mergeCell ref="A9:J9"/>
    <mergeCell ref="A10:A12"/>
    <mergeCell ref="B10:B12"/>
    <mergeCell ref="C10:C12"/>
    <mergeCell ref="D10:G10"/>
    <mergeCell ref="I10:I12"/>
    <mergeCell ref="J10:J12"/>
    <mergeCell ref="D11:D12"/>
    <mergeCell ref="E11:G11"/>
    <mergeCell ref="A1:J1"/>
    <mergeCell ref="A2:J2"/>
    <mergeCell ref="A3:J3"/>
    <mergeCell ref="H4:J4"/>
    <mergeCell ref="A5:J5"/>
    <mergeCell ref="A6:J6"/>
    <mergeCell ref="A18:B18"/>
    <mergeCell ref="A20:J20"/>
    <mergeCell ref="A23:J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доход</vt:lpstr>
      <vt:lpstr>расход</vt:lpstr>
      <vt:lpstr>иные</vt:lpstr>
    </vt:vector>
  </TitlesOfParts>
  <Company>Reanimator Extreme Edition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</dc:creator>
  <cp:lastModifiedBy>Пользователь</cp:lastModifiedBy>
  <cp:lastPrinted>2020-01-12T06:00:58Z</cp:lastPrinted>
  <dcterms:created xsi:type="dcterms:W3CDTF">2019-01-22T10:57:22Z</dcterms:created>
  <dcterms:modified xsi:type="dcterms:W3CDTF">2023-07-05T13:52:11Z</dcterms:modified>
</cp:coreProperties>
</file>